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drawings/drawing2.xml" ContentType="application/vnd.openxmlformats-officedocument.drawing+xml"/>
  <Override PartName="/xl/ctrlProps/ctrlProp12.xml" ContentType="application/vnd.ms-excel.controlproperties+xml"/>
  <Override PartName="/xl/ctrlProps/ctrlProp13.xml" ContentType="application/vnd.ms-excel.controlproperties+xml"/>
  <Override PartName="/xl/drawings/drawing3.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trlProps/ctrlProp14.xml" ContentType="application/vnd.ms-excel.controlproperties+xml"/>
  <Override PartName="/xl/ctrlProps/ctrlProp15.xml" ContentType="application/vnd.ms-excel.controlproperties+xml"/>
  <Override PartName="/xl/drawings/drawing4.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026" codeName="{4AEB4F63-F33D-04DF-ECAF-5796C6CBFC7C}"/>
  <workbookPr codeName="ThisWorkbook"/>
  <mc:AlternateContent xmlns:mc="http://schemas.openxmlformats.org/markup-compatibility/2006">
    <mc:Choice Requires="x15">
      <x15ac:absPath xmlns:x15ac="http://schemas.microsoft.com/office/spreadsheetml/2010/11/ac" url="C:\Peak Stormwater\UDFCD\CUHP\CUHP 2005 Working\17 CUHP 2.0.1\"/>
    </mc:Choice>
  </mc:AlternateContent>
  <xr:revisionPtr revIDLastSave="0" documentId="8_{B9B1B3D0-F64E-4942-9DF0-F1E3A5509EC2}" xr6:coauthVersionLast="45" xr6:coauthVersionMax="45" xr10:uidLastSave="{00000000-0000-0000-0000-000000000000}"/>
  <bookViews>
    <workbookView xWindow="-108" yWindow="-108" windowWidth="23256" windowHeight="12576" tabRatio="597" xr2:uid="{00000000-000D-0000-FFFF-FFFF00000000}"/>
  </bookViews>
  <sheets>
    <sheet name="Intro" sheetId="1" r:id="rId1"/>
    <sheet name="Raingages" sheetId="2" r:id="rId2"/>
    <sheet name="Subcatchments" sheetId="3" r:id="rId3"/>
    <sheet name="Multiple Runs" sheetId="12" r:id="rId4"/>
    <sheet name="RainGage_Template" sheetId="10" state="hidden" r:id="rId5"/>
    <sheet name="Program Data" sheetId="5" state="hidden" r:id="rId6"/>
  </sheets>
  <functionGroups builtInGroupCount="19"/>
  <definedNames>
    <definedName name="Area_Head">Subcatchments!$D$10</definedName>
    <definedName name="Basins">Subcatchments!$A$11:$AB$266</definedName>
    <definedName name="Centroid_Head">Subcatchments!$E$10</definedName>
    <definedName name="Check_Explain">Subcatchments!$A$4:$A$7</definedName>
    <definedName name="ColArea">Subcatchments!$D:$D</definedName>
    <definedName name="ColBasinName">Subcatchments!$A:$A</definedName>
    <definedName name="ColCBigT">Subcatchments!$U:$U</definedName>
    <definedName name="ColCBigTOverride">Subcatchments!$T:$T</definedName>
    <definedName name="ColComment">Subcatchments!$AB:$AB</definedName>
    <definedName name="ColCorrectionArea">'Multiple Runs'!$N:$N</definedName>
    <definedName name="ColCP">Subcatchments!$W:$W</definedName>
    <definedName name="ColCPOverride">Subcatchments!$V:$V</definedName>
    <definedName name="ColDCIA">Subcatchments!$P:$P</definedName>
    <definedName name="ColDCIALevel">Subcatchments!$N:$N</definedName>
    <definedName name="ColDCIAOverride">Subcatchments!$O:$O</definedName>
    <definedName name="ColDistAreaRaingages">'Multiple Runs'!$E:$E</definedName>
    <definedName name="ColDistAreaRetPeriod">'Multiple Runs'!$F:$F</definedName>
    <definedName name="ColDistToCentroid">Subcatchments!$E:$E</definedName>
    <definedName name="ColEIA">Subcatchments!$S:$S</definedName>
    <definedName name="ColFinalInfil">Subcatchments!$M:$M</definedName>
    <definedName name="ColImperviousness">Subcatchments!$H:$H</definedName>
    <definedName name="ColImperviousStorage">Subcatchments!$J:$J</definedName>
    <definedName name="ColInfilDecay">Subcatchments!$L:$L</definedName>
    <definedName name="ColInitalInfil">Subcatchments!$K:$K</definedName>
    <definedName name="ColK50Override">Subcatchments!$Z:$Z</definedName>
    <definedName name="ColK75Override">Subcatchments!$AA:$AA</definedName>
    <definedName name="ColLanduse">'Multiple Runs'!$L:$L</definedName>
    <definedName name="ColLength">Subcatchments!$F:$F</definedName>
    <definedName name="ColPerviousStorage">Subcatchments!$I:$I</definedName>
    <definedName name="ColRaingage">Subcatchments!$C:$C</definedName>
    <definedName name="ColRaingageGroup">Raingages!$B:$B</definedName>
    <definedName name="ColRaingageName">Raingages!$A:$A</definedName>
    <definedName name="ColRaingageSource">Raingages!$D:$D</definedName>
    <definedName name="ColRaingageType">Raingages!$C:$C</definedName>
    <definedName name="ColRetPeriod">'Multiple Runs'!$M:$M</definedName>
    <definedName name="ColRPA">Subcatchments!$R:$R</definedName>
    <definedName name="ColRPAOverride">Subcatchments!$Q:$Q</definedName>
    <definedName name="ColRunScenario">'Multiple Runs'!$J:$J</definedName>
    <definedName name="ColScenarioID">'Multiple Runs'!$K:$K</definedName>
    <definedName name="ColSlope">Subcatchments!$G:$G</definedName>
    <definedName name="ColSWMMNode">Subcatchments!$B:$B</definedName>
    <definedName name="ColTSName">'Multiple Runs'!$P:$P</definedName>
    <definedName name="ColW50Override">Subcatchments!$X:$X</definedName>
    <definedName name="ColW75Override">Subcatchments!$Y:$Y</definedName>
    <definedName name="ConvButton">Subcatchments!$D$9:$F$9</definedName>
    <definedName name="CPCoeff">'Program Data'!$F$8:$G$9</definedName>
    <definedName name="CTCoeff">'Program Data'!$B$3:$D$5</definedName>
    <definedName name="DCIF_0">'Program Data'!$B$14:$C$24</definedName>
    <definedName name="DCIF_1">'Program Data'!$E$14:$F$24</definedName>
    <definedName name="DCIF_2">'Program Data'!$H$14:$I$24</definedName>
    <definedName name="DistAreaFirstDataRow">'Program Data'!$M$41</definedName>
    <definedName name="DistFirstDataRow">'Program Data'!$N$31</definedName>
    <definedName name="FileComment">Intro!$D$30</definedName>
    <definedName name="FileTitle">Intro!$D$29</definedName>
    <definedName name="Landuse">'Program Data'!$Z$5:$Z$6</definedName>
    <definedName name="Length_Head">Subcatchments!$F$10</definedName>
    <definedName name="Level0">'Program Data'!$B$14:$C$24</definedName>
    <definedName name="MandetoryFields">Subcatchments!$A:$M</definedName>
    <definedName name="ModType">'Multiple Runs'!$P$8</definedName>
    <definedName name="OutWBFileName">Intro!$D$33</definedName>
    <definedName name="PCoeff">'Program Data'!$B$8:$D$9</definedName>
    <definedName name="_xlnm.Print_Area" localSheetId="0">Intro!$A$1:$F$39</definedName>
    <definedName name="RaingageDistAreaHeaders">'Program Data'!$L$34:$R$39</definedName>
    <definedName name="RaingageDistHeaders">'Program Data'!$L$2:$N$30</definedName>
    <definedName name="RaingageHeaders">'Program Data'!$H$2:$J$6</definedName>
    <definedName name="Raingages">Raingages!$A$7:$D$258</definedName>
    <definedName name="RaingageTypeNames">'Program Data'!$C$48:$C$50</definedName>
    <definedName name="RaingageTypes">'Program Data'!$A$48:$C$50</definedName>
    <definedName name="ReleaseDate">'Program Data'!$P$49</definedName>
    <definedName name="ReturnPeriods">'Program Data'!$AA$6:$AA$12</definedName>
    <definedName name="RPASource">'Program Data'!$R$44</definedName>
    <definedName name="RPF_0">'Program Data'!$B$29:$C$39</definedName>
    <definedName name="RPF_1">'Program Data'!$E$29:$F$39</definedName>
    <definedName name="RPF_2">'Program Data'!$H$29:$I$39</definedName>
    <definedName name="SelectedRaingageType">'Program Data'!$E$47</definedName>
    <definedName name="SheetFirstDataRow">'Program Data'!$J$7</definedName>
    <definedName name="SheetVersion">'Program Data'!$P$47</definedName>
    <definedName name="SWMMApplicationFile">Intro!$D$36</definedName>
    <definedName name="SWMMInputFileName">Intro!$D$35</definedName>
    <definedName name="SWMMOutFileName">Intro!$D$34</definedName>
    <definedName name="SWMMStartTime">Intro!$D$37</definedName>
    <definedName name="Table4_2">'Program Data'!$Q$5:$W$29</definedName>
    <definedName name="Table4_3">'Program Data'!$AG$5:$AO$77</definedName>
    <definedName name="Table4_4">'Program Data'!$AR$5:$AW$77</definedName>
    <definedName name="TimeStep">Intro!$D$31</definedName>
    <definedName name="TitleLine">Subcatchments!$10:$10</definedName>
    <definedName name="UserFields">Subcatchments!$A:$AB</definedName>
    <definedName name="WaitTime">'Multiple Runs'!$N$8</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3" i="1" l="1"/>
  <c r="N6" i="5" l="1"/>
  <c r="M6" i="5" s="1"/>
  <c r="N7" i="5"/>
  <c r="M7" i="5" s="1"/>
  <c r="N8" i="5"/>
  <c r="M8" i="5" s="1"/>
  <c r="N9" i="5"/>
  <c r="M9" i="5" s="1"/>
  <c r="N10" i="5"/>
  <c r="M10" i="5" s="1"/>
  <c r="N11" i="5"/>
  <c r="M11" i="5" s="1"/>
  <c r="N12" i="5"/>
  <c r="M12" i="5" s="1"/>
  <c r="N13" i="5"/>
  <c r="M13" i="5" s="1"/>
  <c r="N14" i="5"/>
  <c r="M14" i="5" s="1"/>
  <c r="N15" i="5"/>
  <c r="M15" i="5" s="1"/>
  <c r="N16" i="5"/>
  <c r="M16" i="5" s="1"/>
  <c r="N17" i="5"/>
  <c r="M17" i="5" s="1"/>
  <c r="N18" i="5"/>
  <c r="M18" i="5" s="1"/>
  <c r="N19" i="5"/>
  <c r="M19" i="5" s="1"/>
  <c r="N20" i="5"/>
  <c r="M20" i="5" s="1"/>
  <c r="N21" i="5"/>
  <c r="M21" i="5" s="1"/>
  <c r="N22" i="5"/>
  <c r="M22" i="5" s="1"/>
  <c r="N23" i="5"/>
  <c r="M23" i="5" s="1"/>
  <c r="N24" i="5"/>
  <c r="M24" i="5" s="1"/>
  <c r="N25" i="5"/>
  <c r="M25" i="5" s="1"/>
  <c r="N26" i="5"/>
  <c r="M26" i="5" s="1"/>
  <c r="N27" i="5"/>
  <c r="M27" i="5" s="1"/>
  <c r="N28" i="5"/>
  <c r="M28" i="5" s="1"/>
  <c r="N29" i="5"/>
  <c r="M2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Derek Rapp</author>
  </authors>
  <commentList>
    <comment ref="P4" authorId="0" shapeId="0" xr:uid="{00000000-0006-0000-0300-000001000000}">
      <text>
        <r>
          <rPr>
            <b/>
            <sz val="9"/>
            <color indexed="81"/>
            <rFont val="Tahoma"/>
            <family val="2"/>
          </rPr>
          <t xml:space="preserve">(Optional) Allows the user to modify SWMM time series inflow tables in the SWMM input file for mulitple scenarios.  The SWMM time series inflow table names must be entered into SWMM in the format "NAME_LU_RP" for this function to work (e.g. DryCreek_Fut_100yr).  If Cell P8 is left blank, it is assumed that there are no time series inflow tables in the SWMM input file and none will be modified.       
Modification Types for Cell P8 include:
</t>
        </r>
        <r>
          <rPr>
            <sz val="9"/>
            <color indexed="81"/>
            <rFont val="Tahoma"/>
            <family val="2"/>
          </rPr>
          <t>(blank) -</t>
        </r>
        <r>
          <rPr>
            <b/>
            <sz val="9"/>
            <color indexed="81"/>
            <rFont val="Tahoma"/>
            <family val="2"/>
          </rPr>
          <t xml:space="preserve"> Time Series Inflows tables not changed
LU - Modify Land Use only in table name
RP - Modify Return Period only in table name
LU&amp;RP - Modifies both in table name
See User Manual for more detailed information.</t>
        </r>
      </text>
    </comment>
    <comment ref="N5" authorId="0" shapeId="0" xr:uid="{00000000-0006-0000-0300-000002000000}">
      <text>
        <r>
          <rPr>
            <b/>
            <sz val="9"/>
            <color indexed="81"/>
            <rFont val="Tahoma"/>
            <family val="2"/>
          </rPr>
          <t>When multiple SWMM Scenarios are run, the SWMM report file from each scenario is imported to an Excel summary workbook.  Therefore, enough time must be provided for the SWMM file to finish running before the next scenario starts.  
The default wait time is 5 seconds.  Longer or shorter wait times can be entered as an override based on SWMM file size or computer speed.  
If the report files are cut off in the summary output workbook, increase the wait time.</t>
        </r>
      </text>
    </comment>
    <comment ref="B10" authorId="0" shapeId="0" xr:uid="{00000000-0006-0000-0300-000003000000}">
      <text>
        <r>
          <rPr>
            <b/>
            <sz val="9"/>
            <color indexed="81"/>
            <rFont val="Tahoma"/>
            <family val="2"/>
          </rPr>
          <t>Please provide an EXISTING percent imperviousness value for each subcatchment in column A.</t>
        </r>
      </text>
    </comment>
    <comment ref="C10" authorId="0" shapeId="0" xr:uid="{00000000-0006-0000-0300-000004000000}">
      <text>
        <r>
          <rPr>
            <b/>
            <sz val="9"/>
            <color indexed="81"/>
            <rFont val="Tahoma"/>
            <family val="2"/>
          </rPr>
          <t>Please provide a FUTURE percent imperviousness value for each subcatchment in column A.</t>
        </r>
        <r>
          <rPr>
            <sz val="9"/>
            <color indexed="81"/>
            <rFont val="Tahoma"/>
            <family val="2"/>
          </rPr>
          <t xml:space="preserve">
</t>
        </r>
      </text>
    </comment>
    <comment ref="G10" authorId="0" shapeId="0" xr:uid="{00000000-0006-0000-0300-000005000000}">
      <text>
        <r>
          <rPr>
            <b/>
            <sz val="9"/>
            <color indexed="81"/>
            <rFont val="Tahoma"/>
            <family val="2"/>
          </rPr>
          <t>Please provide the 1-hour rainfall depth corresponding to the adjacent return period.</t>
        </r>
      </text>
    </comment>
    <comment ref="H10" authorId="0" shapeId="0" xr:uid="{00000000-0006-0000-0300-000006000000}">
      <text>
        <r>
          <rPr>
            <b/>
            <sz val="9"/>
            <color indexed="81"/>
            <rFont val="Tahoma"/>
            <family val="2"/>
          </rPr>
          <t>Please provide the 6-hour rainfall depth corresponding to the adjacent return period.</t>
        </r>
      </text>
    </comment>
    <comment ref="J10" authorId="0" shapeId="0" xr:uid="{00000000-0006-0000-0300-000007000000}">
      <text>
        <r>
          <rPr>
            <b/>
            <sz val="9"/>
            <color indexed="81"/>
            <rFont val="Tahoma"/>
            <family val="2"/>
          </rPr>
          <t>Place an "X" in this column if you would like to run the scenario on the corresponding row.  Otherwise leave it blank.</t>
        </r>
      </text>
    </comment>
    <comment ref="K10" authorId="0" shapeId="0" xr:uid="{00000000-0006-0000-0300-000008000000}">
      <text>
        <r>
          <rPr>
            <b/>
            <sz val="9"/>
            <color indexed="81"/>
            <rFont val="Tahoma"/>
            <family val="2"/>
          </rPr>
          <t xml:space="preserve">Please provide an ID for the scenario.  The ID serves as a prefix for the output files.  Sequential numbers are recommended to keep the output files in the same order as this table.  </t>
        </r>
      </text>
    </comment>
    <comment ref="L10" authorId="0" shapeId="0" xr:uid="{00000000-0006-0000-0300-000009000000}">
      <text>
        <r>
          <rPr>
            <b/>
            <sz val="9"/>
            <color indexed="81"/>
            <rFont val="Tahoma"/>
            <family val="2"/>
          </rPr>
          <t>Please enter "E" for Existing Landuse and "F" for Future Landuse to select the appropriate percent imperviousness for the scenario.  The corresponding column (B or C) will then be copied to the Subcatchments sheet for the scenario.</t>
        </r>
      </text>
    </comment>
    <comment ref="M10" authorId="0" shapeId="0" xr:uid="{00000000-0006-0000-0300-00000A000000}">
      <text>
        <r>
          <rPr>
            <b/>
            <sz val="9"/>
            <color indexed="81"/>
            <rFont val="Tahoma"/>
            <family val="2"/>
          </rPr>
          <t>Please select a return period for the scenario.  The return period along with the corresponding rainfall depths (columns G and H) are copied to each of the raingages.  Return period options include: WQ, 2, 5, 10, 25, 50, 100 or 500-yr.</t>
        </r>
      </text>
    </comment>
    <comment ref="N10" authorId="0" shapeId="0" xr:uid="{00000000-0006-0000-0300-00000B000000}">
      <text>
        <r>
          <rPr>
            <b/>
            <sz val="9"/>
            <color indexed="81"/>
            <rFont val="Tahoma"/>
            <family val="2"/>
          </rPr>
          <t>Please provide an area in square miles that can be used to adjust the rainfall depths for the scenario.  The correction area is copied to each of the raingages.  For no area correction use zero (e.g. WQ events).</t>
        </r>
      </text>
    </comment>
    <comment ref="P10" authorId="0" shapeId="0" xr:uid="{00000000-0006-0000-0300-00000C000000}">
      <text>
        <r>
          <rPr>
            <b/>
            <sz val="9"/>
            <color indexed="81"/>
            <rFont val="Tahoma"/>
            <family val="2"/>
          </rPr>
          <t>(Optional) Allows the user to modify SWMM time series inflow tables in the SWMM input file for mulitple scenarios.  The SWMM time series inflow table names must be entered into SWMM in the format "NAME_LU_RP" for this function to work (e.g. DryCreek_Fut_100yr).  
In this column, enter the "NAME" of each SWMM time series inflow table that needs to modified when SWMM is run.   
If Cell P8 is left blank, it is assumed that there are no time series inflow tables in the SWMM input file and none will be modified.
See User Manual for more detailed information.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Daniel Alexander Miller</author>
    <author>Derek Rapp</author>
  </authors>
  <commentList>
    <comment ref="A1" authorId="0" shapeId="0" xr:uid="{00000000-0006-0000-0500-000001000000}">
      <text>
        <r>
          <rPr>
            <sz val="8"/>
            <color indexed="81"/>
            <rFont val="Tahoma"/>
            <family val="2"/>
          </rPr>
          <t>These are pulled from figures RO-A2</t>
        </r>
      </text>
    </comment>
    <comment ref="A42" authorId="0" shapeId="0" xr:uid="{00000000-0006-0000-0500-000002000000}">
      <text>
        <r>
          <rPr>
            <b/>
            <sz val="8"/>
            <color indexed="81"/>
            <rFont val="Tahoma"/>
            <family val="2"/>
          </rPr>
          <t>Daniel Alexander Miller:</t>
        </r>
        <r>
          <rPr>
            <sz val="8"/>
            <color indexed="81"/>
            <rFont val="Tahoma"/>
            <family val="2"/>
          </rPr>
          <t xml:space="preserve">
This was deprecated in version 1.3.3. Automatic calculation of EIA was murdering performance, and without EIA there aren’t many other things that can be calculated. Users now manually request calculation.</t>
        </r>
      </text>
    </comment>
    <comment ref="A43" authorId="0" shapeId="0" xr:uid="{00000000-0006-0000-0500-000003000000}">
      <text>
        <r>
          <rPr>
            <sz val="8"/>
            <color indexed="81"/>
            <rFont val="Tahoma"/>
            <family val="2"/>
          </rPr>
          <t>The Subcatchment name</t>
        </r>
      </text>
    </comment>
    <comment ref="B43" authorId="0" shapeId="0" xr:uid="{00000000-0006-0000-0500-000004000000}">
      <text>
        <r>
          <rPr>
            <sz val="8"/>
            <color indexed="81"/>
            <rFont val="Tahoma"/>
            <family val="2"/>
          </rPr>
          <t>The SWMM Node corresponding the Subcatchment Name</t>
        </r>
      </text>
    </comment>
    <comment ref="C43" authorId="0" shapeId="0" xr:uid="{00000000-0006-0000-0500-000005000000}">
      <text>
        <r>
          <rPr>
            <sz val="8"/>
            <color indexed="81"/>
            <rFont val="Tahoma"/>
            <family val="2"/>
          </rPr>
          <t>The raingage to use with this basin</t>
        </r>
      </text>
    </comment>
    <comment ref="D43" authorId="0" shapeId="0" xr:uid="{00000000-0006-0000-0500-000006000000}">
      <text>
        <r>
          <rPr>
            <sz val="8"/>
            <color indexed="81"/>
            <rFont val="Tahoma"/>
            <family val="2"/>
          </rPr>
          <t>The area of this basin. See UDCM vol1, pg RO-23</t>
        </r>
      </text>
    </comment>
    <comment ref="E43" authorId="0" shapeId="0" xr:uid="{00000000-0006-0000-0500-000007000000}">
      <text>
        <r>
          <rPr>
            <sz val="8"/>
            <color indexed="81"/>
            <rFont val="Tahoma"/>
            <family val="2"/>
          </rPr>
          <t>The distance from the design point to the centroid of the area. See UDCM vol1, pg RO-23</t>
        </r>
      </text>
    </comment>
    <comment ref="F43" authorId="0" shapeId="0" xr:uid="{00000000-0006-0000-0500-000008000000}">
      <text>
        <r>
          <rPr>
            <b/>
            <sz val="8"/>
            <color indexed="81"/>
            <rFont val="Tahoma"/>
            <family val="2"/>
          </rPr>
          <t>Daniel Alexander Miller:</t>
        </r>
        <r>
          <rPr>
            <sz val="8"/>
            <color indexed="81"/>
            <rFont val="Tahoma"/>
            <family val="2"/>
          </rPr>
          <t xml:space="preserve">
The length from the design point to the furthes point of this catchment. See UDCM vol1, pg RO-23</t>
        </r>
      </text>
    </comment>
    <comment ref="G43" authorId="0" shapeId="0" xr:uid="{00000000-0006-0000-0500-000009000000}">
      <text>
        <r>
          <rPr>
            <sz val="8"/>
            <color indexed="81"/>
            <rFont val="Tahoma"/>
            <family val="2"/>
          </rPr>
          <t>The average slope of the catchment</t>
        </r>
      </text>
    </comment>
    <comment ref="H43" authorId="0" shapeId="0" xr:uid="{00000000-0006-0000-0500-00000A000000}">
      <text>
        <r>
          <rPr>
            <sz val="8"/>
            <color indexed="81"/>
            <rFont val="Tahoma"/>
            <family val="2"/>
          </rPr>
          <t>The percent imperviousness. See UDCM vol1, pg RO-23</t>
        </r>
      </text>
    </comment>
    <comment ref="I43" authorId="0" shapeId="0" xr:uid="{00000000-0006-0000-0500-00000B000000}">
      <text>
        <r>
          <rPr>
            <sz val="8"/>
            <color indexed="81"/>
            <rFont val="Tahoma"/>
            <family val="2"/>
          </rPr>
          <t>Pervious depression storage. See UDCM vol1, pg RO-24</t>
        </r>
      </text>
    </comment>
    <comment ref="J43" authorId="0" shapeId="0" xr:uid="{00000000-0006-0000-0500-00000C000000}">
      <text>
        <r>
          <rPr>
            <b/>
            <sz val="8"/>
            <color indexed="81"/>
            <rFont val="Tahoma"/>
            <family val="2"/>
          </rPr>
          <t>Daniel Alexander Miller:</t>
        </r>
        <r>
          <rPr>
            <sz val="8"/>
            <color indexed="81"/>
            <rFont val="Tahoma"/>
            <family val="2"/>
          </rPr>
          <t xml:space="preserve">
See UDCM vol1, pg RO-24</t>
        </r>
      </text>
    </comment>
    <comment ref="K43" authorId="0" shapeId="0" xr:uid="{00000000-0006-0000-0500-00000D000000}">
      <text>
        <r>
          <rPr>
            <sz val="8"/>
            <color indexed="81"/>
            <rFont val="Tahoma"/>
            <family val="2"/>
          </rPr>
          <t>The initial infiltration rate for hortons equation, UDCM v1, eqn RO-8</t>
        </r>
      </text>
    </comment>
    <comment ref="L43" authorId="0" shapeId="0" xr:uid="{00000000-0006-0000-0500-00000E000000}">
      <text>
        <r>
          <rPr>
            <sz val="8"/>
            <color indexed="81"/>
            <rFont val="Tahoma"/>
            <family val="2"/>
          </rPr>
          <t>The decay coefficent to use in hortons equation, UDCM vol1, eqn RO-8</t>
        </r>
      </text>
    </comment>
    <comment ref="M43" authorId="0" shapeId="0" xr:uid="{00000000-0006-0000-0500-00000F000000}">
      <text>
        <r>
          <rPr>
            <sz val="8"/>
            <color indexed="81"/>
            <rFont val="Tahoma"/>
            <family val="2"/>
          </rPr>
          <t>The final infiltration rate for hortons equation, UDCM v1, eqn RO-8</t>
        </r>
      </text>
    </comment>
    <comment ref="N43" authorId="0" shapeId="0" xr:uid="{00000000-0006-0000-0500-000010000000}">
      <text>
        <r>
          <rPr>
            <sz val="8"/>
            <color indexed="81"/>
            <rFont val="Tahoma"/>
            <family val="2"/>
          </rPr>
          <t>The MDCIA level to use when calculating. See UDCM Vol 3. Pg ND-6</t>
        </r>
      </text>
    </comment>
    <comment ref="P43" authorId="0" shapeId="0" xr:uid="{00000000-0006-0000-0500-000011000000}">
      <text>
        <r>
          <rPr>
            <sz val="8"/>
            <color indexed="81"/>
            <rFont val="Tahoma"/>
            <family val="2"/>
          </rPr>
          <t xml:space="preserve">The percentage of the area that is impervious and connected tot the drainage structure.
</t>
        </r>
      </text>
    </comment>
    <comment ref="R43" authorId="0" shapeId="0" xr:uid="{00000000-0006-0000-0500-000012000000}">
      <text>
        <r>
          <rPr>
            <sz val="8"/>
            <color indexed="81"/>
            <rFont val="Tahoma"/>
            <family val="2"/>
          </rPr>
          <t xml:space="preserve">The percentage of the pervious area that recieves runoff from the un-connected impervious area. 
</t>
        </r>
      </text>
    </comment>
    <comment ref="S43" authorId="0" shapeId="0" xr:uid="{00000000-0006-0000-0500-000013000000}">
      <text>
        <r>
          <rPr>
            <sz val="8"/>
            <color indexed="81"/>
            <rFont val="Tahoma"/>
            <family val="2"/>
          </rPr>
          <t>Effective imperviousness</t>
        </r>
      </text>
    </comment>
    <comment ref="T43" authorId="0" shapeId="0" xr:uid="{00000000-0006-0000-0500-000014000000}">
      <text>
        <r>
          <rPr>
            <sz val="8"/>
            <color indexed="81"/>
            <rFont val="Tahoma"/>
            <family val="2"/>
          </rPr>
          <t>User override for Ct</t>
        </r>
      </text>
    </comment>
    <comment ref="U43" authorId="0" shapeId="0" xr:uid="{00000000-0006-0000-0500-000015000000}">
      <text>
        <r>
          <rPr>
            <sz val="8"/>
            <color indexed="81"/>
            <rFont val="Tahoma"/>
            <family val="2"/>
          </rPr>
          <t>The value of Ct that actually gets used.</t>
        </r>
      </text>
    </comment>
    <comment ref="V43" authorId="0" shapeId="0" xr:uid="{00000000-0006-0000-0500-000016000000}">
      <text>
        <r>
          <rPr>
            <sz val="8"/>
            <color indexed="81"/>
            <rFont val="Tahoma"/>
            <family val="2"/>
          </rPr>
          <t>User override for Ct</t>
        </r>
      </text>
    </comment>
    <comment ref="W43" authorId="0" shapeId="0" xr:uid="{00000000-0006-0000-0500-000017000000}">
      <text>
        <r>
          <rPr>
            <sz val="8"/>
            <color indexed="81"/>
            <rFont val="Tahoma"/>
            <family val="2"/>
          </rPr>
          <t>The value of Ct that actually gets used.</t>
        </r>
      </text>
    </comment>
    <comment ref="X43" authorId="0" shapeId="0" xr:uid="{00000000-0006-0000-0500-000018000000}">
      <text>
        <r>
          <rPr>
            <sz val="8"/>
            <color indexed="81"/>
            <rFont val="Tahoma"/>
            <family val="2"/>
          </rPr>
          <t>User override for Cp</t>
        </r>
      </text>
    </comment>
    <comment ref="Y43" authorId="0" shapeId="0" xr:uid="{00000000-0006-0000-0500-000019000000}">
      <text>
        <r>
          <rPr>
            <sz val="8"/>
            <color indexed="81"/>
            <rFont val="Tahoma"/>
            <family val="2"/>
          </rPr>
          <t>The value of Cp that actually gets used.</t>
        </r>
      </text>
    </comment>
    <comment ref="Z43" authorId="0" shapeId="0" xr:uid="{00000000-0006-0000-0500-00001A000000}">
      <text>
        <r>
          <rPr>
            <sz val="8"/>
            <color indexed="81"/>
            <rFont val="Tahoma"/>
            <family val="2"/>
          </rPr>
          <t>Hydrograph shaping parameters.</t>
        </r>
      </text>
    </comment>
    <comment ref="A45" authorId="0" shapeId="0" xr:uid="{00000000-0006-0000-0500-00001B000000}">
      <text>
        <r>
          <rPr>
            <b/>
            <sz val="8"/>
            <color indexed="81"/>
            <rFont val="Tahoma"/>
            <family val="2"/>
          </rPr>
          <t>Daniel Alexander Miller:</t>
        </r>
        <r>
          <rPr>
            <sz val="8"/>
            <color indexed="81"/>
            <rFont val="Tahoma"/>
            <family val="2"/>
          </rPr>
          <t xml:space="preserve">
Deprecated as of Version 1.3.3 (this info can be obtained using the "TitleLine" range.</t>
        </r>
      </text>
    </comment>
    <comment ref="A46" authorId="0" shapeId="0" xr:uid="{00000000-0006-0000-0500-00001C000000}">
      <text>
        <r>
          <rPr>
            <b/>
            <sz val="8"/>
            <color indexed="81"/>
            <rFont val="Tahoma"/>
            <family val="2"/>
          </rPr>
          <t>Daniel Alexander Miller:</t>
        </r>
        <r>
          <rPr>
            <sz val="8"/>
            <color indexed="81"/>
            <rFont val="Tahoma"/>
            <family val="2"/>
          </rPr>
          <t xml:space="preserve">
Used to built the raingage name that the CUHP workbook uses internally</t>
        </r>
      </text>
    </comment>
    <comment ref="I46" authorId="1" shapeId="0" xr:uid="{00000000-0006-0000-0500-00001D000000}">
      <text>
        <r>
          <rPr>
            <b/>
            <sz val="9"/>
            <color indexed="81"/>
            <rFont val="Tahoma"/>
            <family val="2"/>
          </rPr>
          <t>Derek Rapp:</t>
        </r>
        <r>
          <rPr>
            <sz val="9"/>
            <color indexed="81"/>
            <rFont val="Tahoma"/>
            <family val="2"/>
          </rPr>
          <t xml:space="preserve">
This was deprecated in Version 1.4.0 and Print Mode is no longer used.  All runs now produce summary, unit hydrograph and storm hydrograph</t>
        </r>
      </text>
    </comment>
  </commentList>
</comments>
</file>

<file path=xl/sharedStrings.xml><?xml version="1.0" encoding="utf-8"?>
<sst xmlns="http://schemas.openxmlformats.org/spreadsheetml/2006/main" count="302" uniqueCount="228">
  <si>
    <t>Purpose:</t>
  </si>
  <si>
    <t>Comment</t>
  </si>
  <si>
    <t>Time</t>
  </si>
  <si>
    <t>Length (mi)</t>
  </si>
  <si>
    <t>Urban Drainage and Flood Control District</t>
  </si>
  <si>
    <t>CT</t>
  </si>
  <si>
    <t>CP</t>
  </si>
  <si>
    <t>a</t>
  </si>
  <si>
    <t>b</t>
  </si>
  <si>
    <t>c</t>
  </si>
  <si>
    <t>DCIA Level</t>
  </si>
  <si>
    <t>CT/CP Lookups</t>
  </si>
  <si>
    <t>DCIA Level 0</t>
  </si>
  <si>
    <t>DCIA Level 1</t>
  </si>
  <si>
    <t>DCIA Level 2</t>
  </si>
  <si>
    <t>Override</t>
  </si>
  <si>
    <t>Used</t>
  </si>
  <si>
    <r>
      <t>C</t>
    </r>
    <r>
      <rPr>
        <b/>
        <vertAlign val="subscript"/>
        <sz val="12"/>
        <rFont val="Arial"/>
        <family val="2"/>
      </rPr>
      <t>p</t>
    </r>
  </si>
  <si>
    <t>EIA</t>
  </si>
  <si>
    <t>Pervious</t>
  </si>
  <si>
    <t>Impervious</t>
  </si>
  <si>
    <t>Basin Parameters Formula Storage</t>
  </si>
  <si>
    <t>DCIA</t>
  </si>
  <si>
    <t>RPA</t>
  </si>
  <si>
    <t>Raingage Types</t>
  </si>
  <si>
    <t>Type ID</t>
  </si>
  <si>
    <t>Type Name</t>
  </si>
  <si>
    <t>sheet://</t>
  </si>
  <si>
    <t>dist://</t>
  </si>
  <si>
    <t>Type Prefix</t>
  </si>
  <si>
    <t>Selected Type ID</t>
  </si>
  <si>
    <t>Raingage</t>
  </si>
  <si>
    <t>EPA SWMM Target Node</t>
  </si>
  <si>
    <t>Return Period</t>
  </si>
  <si>
    <t>Years</t>
  </si>
  <si>
    <t>CurveValue</t>
  </si>
  <si>
    <t>Raingage Sheet:// Headers</t>
  </si>
  <si>
    <t>Raingage dist:// Headers</t>
  </si>
  <si>
    <t>FirstDataRow</t>
  </si>
  <si>
    <t>Percent Imperviousness</t>
  </si>
  <si>
    <t>Initial Rate (in/hr)</t>
  </si>
  <si>
    <t>Final Rate (in/hr)</t>
  </si>
  <si>
    <t>Override At 50%</t>
  </si>
  <si>
    <t>Override At 75%</t>
  </si>
  <si>
    <t>Fraction of Width Before Peak (Decimal)</t>
  </si>
  <si>
    <t>Width of Unit Hydrograph (Minutes)</t>
  </si>
  <si>
    <t>Distance to Centroid (mi)</t>
  </si>
  <si>
    <t>Horton's Decay Coefficient (1/seconds)</t>
  </si>
  <si>
    <t>Slope (ft/ft)</t>
  </si>
  <si>
    <t>Depth</t>
  </si>
  <si>
    <t>Print Modes</t>
  </si>
  <si>
    <t>1Hr Depth</t>
  </si>
  <si>
    <t>Sheet Version Number</t>
  </si>
  <si>
    <t>Area (mi2)</t>
  </si>
  <si>
    <t>CT Override</t>
  </si>
  <si>
    <t>CP Override</t>
  </si>
  <si>
    <t>DCIA Override</t>
  </si>
  <si>
    <t>RPA Override</t>
  </si>
  <si>
    <t>Raingage distarea:// Headers</t>
  </si>
  <si>
    <t>6Hr Depth</t>
  </si>
  <si>
    <t>Correction Area</t>
  </si>
  <si>
    <t>Sq. Mi.</t>
  </si>
  <si>
    <t>distarea://</t>
  </si>
  <si>
    <t>Acknowledgements:</t>
  </si>
  <si>
    <t>Add/Remove Raingages and change names</t>
  </si>
  <si>
    <t>Adjusted Depth</t>
  </si>
  <si>
    <t>Unadjusted Depth</t>
  </si>
  <si>
    <t>DistAreaFistDataRow</t>
  </si>
  <si>
    <t>The number format can be reapplied in the "Format Cells" Dialog Window.</t>
  </si>
  <si>
    <r>
      <t>Note:</t>
    </r>
    <r>
      <rPr>
        <sz val="10"/>
        <rFont val="Arial"/>
        <family val="2"/>
      </rPr>
      <t xml:space="preserve"> Time must be of the form </t>
    </r>
    <r>
      <rPr>
        <b/>
        <sz val="10"/>
        <rFont val="Arial"/>
        <family val="2"/>
      </rPr>
      <t>h:mm</t>
    </r>
    <r>
      <rPr>
        <sz val="10"/>
        <rFont val="Arial"/>
        <family val="2"/>
      </rPr>
      <t>. Entering an improperly formatted time value (eg: 0:120 instead of 2:00) may reset the number format.</t>
    </r>
  </si>
  <si>
    <t>2hr Depth</t>
  </si>
  <si>
    <t>inches</t>
  </si>
  <si>
    <t>3hr Depth</t>
  </si>
  <si>
    <r>
      <t xml:space="preserve">Warning: </t>
    </r>
    <r>
      <rPr>
        <sz val="20"/>
        <rFont val="Arial"/>
        <family val="2"/>
      </rPr>
      <t xml:space="preserve">Do </t>
    </r>
    <r>
      <rPr>
        <u/>
        <sz val="20"/>
        <rFont val="Arial"/>
        <family val="2"/>
      </rPr>
      <t>Not</t>
    </r>
    <r>
      <rPr>
        <sz val="20"/>
        <rFont val="Arial"/>
        <family val="2"/>
      </rPr>
      <t xml:space="preserve"> delete this sheet. Data on this sheet may be overwritten.</t>
    </r>
  </si>
  <si>
    <t>Ct</t>
  </si>
  <si>
    <t>Ct Override</t>
  </si>
  <si>
    <r>
      <t>C</t>
    </r>
    <r>
      <rPr>
        <b/>
        <vertAlign val="subscript"/>
        <sz val="12"/>
        <rFont val="Arial"/>
        <family val="2"/>
      </rPr>
      <t>T</t>
    </r>
  </si>
  <si>
    <t>DCIF Lookups</t>
  </si>
  <si>
    <t>BasinFirstRow</t>
  </si>
  <si>
    <t>Version Release Date</t>
  </si>
  <si>
    <t>Imperv</t>
  </si>
  <si>
    <t>RPF Lookups</t>
  </si>
  <si>
    <t>If checked, the file selection dialogs will provide relative filenames (i.e. '..\OutputFile.xlsx')</t>
  </si>
  <si>
    <t>This program produces hydrographs using the Colorado Unit Hydrograph Procedure (CUHP)</t>
  </si>
  <si>
    <r>
      <t>C</t>
    </r>
    <r>
      <rPr>
        <b/>
        <sz val="24"/>
        <color theme="0" tint="-0.499984740745262"/>
        <rFont val="Calibri"/>
        <family val="2"/>
        <scheme val="minor"/>
      </rPr>
      <t>olorado</t>
    </r>
    <r>
      <rPr>
        <b/>
        <sz val="24"/>
        <rFont val="Calibri"/>
        <family val="2"/>
        <scheme val="minor"/>
      </rPr>
      <t xml:space="preserve"> U</t>
    </r>
    <r>
      <rPr>
        <b/>
        <sz val="24"/>
        <color theme="0" tint="-0.499984740745262"/>
        <rFont val="Calibri"/>
        <family val="2"/>
        <scheme val="minor"/>
      </rPr>
      <t>rban</t>
    </r>
    <r>
      <rPr>
        <b/>
        <sz val="24"/>
        <rFont val="Calibri"/>
        <family val="2"/>
        <scheme val="minor"/>
      </rPr>
      <t xml:space="preserve"> H</t>
    </r>
    <r>
      <rPr>
        <b/>
        <sz val="24"/>
        <color theme="0" tint="-0.499984740745262"/>
        <rFont val="Calibri"/>
        <family val="2"/>
        <scheme val="minor"/>
      </rPr>
      <t>ydrograph</t>
    </r>
    <r>
      <rPr>
        <b/>
        <sz val="24"/>
        <rFont val="Calibri"/>
        <family val="2"/>
        <scheme val="minor"/>
      </rPr>
      <t xml:space="preserve"> P</t>
    </r>
    <r>
      <rPr>
        <b/>
        <sz val="24"/>
        <color theme="0" tint="-0.499984740745262"/>
        <rFont val="Calibri"/>
        <family val="2"/>
        <scheme val="minor"/>
      </rPr>
      <t>rocedure</t>
    </r>
  </si>
  <si>
    <t>Denver, Colorado</t>
  </si>
  <si>
    <t>email: udfcd@udfcd.org</t>
  </si>
  <si>
    <t>Edit Raingages</t>
  </si>
  <si>
    <t>Run CUHP</t>
  </si>
  <si>
    <t>Check Subcatchments</t>
  </si>
  <si>
    <t>Import CUHP 2005 File</t>
  </si>
  <si>
    <t>Settings:</t>
  </si>
  <si>
    <t>Thanks to Ben Urbonas, P.E., D.WRE and James C.Y.Guo, PhD, P.E., for the development of the CUHP project.</t>
  </si>
  <si>
    <t>Project Title:</t>
  </si>
  <si>
    <t>Project Comment:</t>
  </si>
  <si>
    <t>Time Step Between Computations:</t>
  </si>
  <si>
    <t>Fill in the blue cells to begin:</t>
  </si>
  <si>
    <t>Minute(s); typically 5 or 1 (peak flow rate will differ slightly).</t>
  </si>
  <si>
    <t>A name for this model.</t>
  </si>
  <si>
    <t>A note or comment to help future users.</t>
  </si>
  <si>
    <t>Values may be between 1 and 10 minutes, 5 is standard but may underestimate peak Q.</t>
  </si>
  <si>
    <t>Optional date/time value for the first hydrograph time step (default 1/1/2005 12:00 AM)</t>
  </si>
  <si>
    <t>SWMM Hydrograph Start Time (Optional):</t>
  </si>
  <si>
    <t>File name and path of the Excel output workbook (.xlsx) where results are stored.</t>
  </si>
  <si>
    <t>Edit subcatchment parameters</t>
  </si>
  <si>
    <t>Edit Subcatchments</t>
  </si>
  <si>
    <t>CUHP RAINGAGE MANAGEMENT</t>
  </si>
  <si>
    <t>Use this worksheet to create raingages by temporal distribution or by user-defined hyetograph.</t>
  </si>
  <si>
    <t>Raingage Name</t>
  </si>
  <si>
    <t>Raingage is a user-defined hyetograph</t>
  </si>
  <si>
    <t>Raingage is a design storm by temporal distribution of one-hour rain depth</t>
  </si>
  <si>
    <t>Subcatchment Name</t>
  </si>
  <si>
    <t>Maximum Depression Storage (Watershed inches)</t>
  </si>
  <si>
    <t>Decay Coefficient (1/seconds)</t>
  </si>
  <si>
    <t>Horton's Infiltration Parameters</t>
  </si>
  <si>
    <t>Level 0, 1,     or 2</t>
  </si>
  <si>
    <t>Directly Connected Impervious Fraction DCIF (Decimal)</t>
  </si>
  <si>
    <t>Receiving Pervious Fraction RPF (Decimal)</t>
  </si>
  <si>
    <t>Effective Imperviousness</t>
  </si>
  <si>
    <t>(Percent)</t>
  </si>
  <si>
    <t>Columns with this color heading are for required user-input</t>
  </si>
  <si>
    <t>Columns with this color heading are for program-calculated values</t>
  </si>
  <si>
    <t>CUHP SUBCATCHMENTS</t>
  </si>
  <si>
    <r>
      <t>Area
(mi</t>
    </r>
    <r>
      <rPr>
        <b/>
        <vertAlign val="superscript"/>
        <sz val="10"/>
        <rFont val="Arial"/>
        <family val="2"/>
      </rPr>
      <t>2</t>
    </r>
    <r>
      <rPr>
        <b/>
        <sz val="10"/>
        <rFont val="Arial"/>
        <family val="2"/>
      </rPr>
      <t>)</t>
    </r>
  </si>
  <si>
    <t>Length
(mi)</t>
  </si>
  <si>
    <t>Length to 
Centroid (mi)</t>
  </si>
  <si>
    <t>Design Storm Distributions of 1-Hour NOAA Atlas Depths (Table 4-2)</t>
  </si>
  <si>
    <t>Table 4-3.  DARFs for Design Rainfall Distributions  (2-, 5-, and 10-Year Return Periods)</t>
  </si>
  <si>
    <t>Table 4-4.  DARFs for Design Rainfall Distributions (25-, 50-, 100-, and 500-Year Return Periods)</t>
  </si>
  <si>
    <t>Time (min)</t>
  </si>
  <si>
    <t>Correction Factor by Watershed Area in Square Miles</t>
  </si>
  <si>
    <t>DELETED</t>
  </si>
  <si>
    <t>Edit Multiple Run Options</t>
  </si>
  <si>
    <t>Edit the Multiple Run options (Advanced User Features)</t>
  </si>
  <si>
    <t>1 Hr Depths (in)</t>
  </si>
  <si>
    <t>6 Hr Depths (in)</t>
  </si>
  <si>
    <t>Return Period (Years)</t>
  </si>
  <si>
    <t>Land Use</t>
  </si>
  <si>
    <t>E</t>
  </si>
  <si>
    <t>F</t>
  </si>
  <si>
    <t>RUN MULTIPLE CUHP SCENARIOS</t>
  </si>
  <si>
    <t>Existing Landuse   % Imperviousness</t>
  </si>
  <si>
    <t>Future
 Landuse   % Imperviousness</t>
  </si>
  <si>
    <t>X</t>
  </si>
  <si>
    <t>Run it?</t>
  </si>
  <si>
    <t>Land Use
(E or F)</t>
  </si>
  <si>
    <t>Return Period (yr)</t>
  </si>
  <si>
    <t>Correction Area (Sq.Mi.)</t>
  </si>
  <si>
    <t>Enter "X" to Run Scenario</t>
  </si>
  <si>
    <t>Scenario ID</t>
  </si>
  <si>
    <t>Raingage is a design storm by temporal distribution of one-hour rain depth with area correction factors</t>
  </si>
  <si>
    <t>Placeholder for original subcatchments when running multiple scenarios</t>
  </si>
  <si>
    <t>File name and path of optional SWMM 5 interface text file (.txt) to link output hydrographs to SWMM nodes.</t>
  </si>
  <si>
    <t>File name and path of SWMM 5 input file (.inp). Provides option to check SWMM junctions and/or run SWMM from CUHP.</t>
  </si>
  <si>
    <t>Provides option to run EPA SWMM 5 from CUHP workbook using SWMM executable file (e.g.  C:\Program Files (x86)\EPA SWMM 5.0\swmm5.exe)</t>
  </si>
  <si>
    <t>RUN MULTIPLE CUHP AND SWMM SCENARIOS</t>
  </si>
  <si>
    <t>EPA SWMM 5 Application File (Optional):</t>
  </si>
  <si>
    <t>CUHP/SWMM Interface Filename (Optional):</t>
  </si>
  <si>
    <t>EPA SWMM 5 Input Filename (Optional):</t>
  </si>
  <si>
    <t>Check SWMM Nodes</t>
  </si>
  <si>
    <t>Check whether subcatchment inputs conform to UDFCD guidelines</t>
  </si>
  <si>
    <t>Check whether all subcatchment target nodes are included in the SWMM .inp file</t>
  </si>
  <si>
    <t>Calculate effective precipitation and generate hydrographs for each subcatchment</t>
  </si>
  <si>
    <t>Functions:</t>
  </si>
  <si>
    <t>Import an older CUHP 2005 workbook into this updated version of CUHP</t>
  </si>
  <si>
    <t>Flow
(cfs)</t>
  </si>
  <si>
    <t>Precip
(in)</t>
  </si>
  <si>
    <t>Subcatchment Output Workbook Tables</t>
  </si>
  <si>
    <t>Current Horton Time
(min)</t>
  </si>
  <si>
    <t>DCIA 
5% Loss
(in)</t>
  </si>
  <si>
    <t>UIA
5% Loss
(in)</t>
  </si>
  <si>
    <t>DCIA Effective Precip
(in)</t>
  </si>
  <si>
    <t>DCIA Depression Storage
(in)</t>
  </si>
  <si>
    <t>DCIA Effective Precip
(%)</t>
  </si>
  <si>
    <t>UIA Depression Storage
(in)</t>
  </si>
  <si>
    <t>UIA Effective Precip
(in)</t>
  </si>
  <si>
    <t>UIA
Runoff
(in)</t>
  </si>
  <si>
    <t>SPA Infiltration
(in)</t>
  </si>
  <si>
    <t>RPA Infiltration
(in)</t>
  </si>
  <si>
    <t>SPA Depression Storage
(in)</t>
  </si>
  <si>
    <t>SPA Effective Precip
(in)</t>
  </si>
  <si>
    <t>SPA Effective Precip
(%)</t>
  </si>
  <si>
    <t>RPA Depression Storage
(in)</t>
  </si>
  <si>
    <t>RPA Effective Precip
(in)</t>
  </si>
  <si>
    <t>RPA Effective Precip
(%)</t>
  </si>
  <si>
    <t>Effective Precip
(in)</t>
  </si>
  <si>
    <t>Output Workbook Filename:</t>
  </si>
  <si>
    <t>WQ</t>
  </si>
  <si>
    <t>Columns with this color heading are for optional override values</t>
  </si>
  <si>
    <t>Raingage Type</t>
  </si>
  <si>
    <t>Design Storm (Hyetograph) Name and Type</t>
  </si>
  <si>
    <t>Land Cover</t>
  </si>
  <si>
    <t>Range in Depression (Retention) Losses</t>
  </si>
  <si>
    <t>Recommended</t>
  </si>
  <si>
    <t>Impervious:</t>
  </si>
  <si>
    <t xml:space="preserve">     Roofs-flat</t>
  </si>
  <si>
    <t xml:space="preserve">     Roofs-sloped</t>
  </si>
  <si>
    <t xml:space="preserve">     Large paved areas</t>
  </si>
  <si>
    <t>Pervious:</t>
  </si>
  <si>
    <t xml:space="preserve">    Lawn grass</t>
  </si>
  <si>
    <t>Wooded areas and open fields</t>
  </si>
  <si>
    <t>0.05 - 0.15</t>
  </si>
  <si>
    <t>0.1 - 0.3</t>
  </si>
  <si>
    <t>0.05 - 0.1</t>
  </si>
  <si>
    <t>0.2 - 0.5</t>
  </si>
  <si>
    <t>0.2 - 0.6</t>
  </si>
  <si>
    <t>NRCS Hydrologic
Soil Group</t>
  </si>
  <si>
    <t>Infiltration (inches per hour)</t>
  </si>
  <si>
    <r>
      <t>Initial - f</t>
    </r>
    <r>
      <rPr>
        <vertAlign val="subscript"/>
        <sz val="10"/>
        <rFont val="Arial"/>
        <family val="2"/>
      </rPr>
      <t>i</t>
    </r>
  </si>
  <si>
    <r>
      <t>Final - f</t>
    </r>
    <r>
      <rPr>
        <vertAlign val="subscript"/>
        <sz val="10"/>
        <rFont val="Arial"/>
        <family val="2"/>
      </rPr>
      <t>o</t>
    </r>
  </si>
  <si>
    <t>Decay
Coefficient - a</t>
  </si>
  <si>
    <t>A</t>
  </si>
  <si>
    <t>B</t>
  </si>
  <si>
    <t>C</t>
  </si>
  <si>
    <t>D</t>
  </si>
  <si>
    <t>Typical Depression Losses for Various Land Covers
(All Values in Inches)</t>
  </si>
  <si>
    <t>Recommended Horton's Equation Parameters</t>
  </si>
  <si>
    <t>(Optional) SWMM Time Series Inflow Table "NAME"</t>
  </si>
  <si>
    <t>(Optional) SWMM Time Series Inflow "Modification Type"
(LU, RP, or LU&amp;RP)</t>
  </si>
  <si>
    <t>SWMM Run Wait Time (sec)</t>
  </si>
  <si>
    <t>P Lookup</t>
  </si>
  <si>
    <t>Cp_Lookup</t>
  </si>
  <si>
    <t>&lt;= 120 ac</t>
  </si>
  <si>
    <t>&gt; 120 ac</t>
  </si>
  <si>
    <t>NOAA Atlas 14 Point Precipitation Frequency Estimates: CO (Note: Use 60-minute recurrence interval depth)</t>
  </si>
  <si>
    <t>CTLookup</t>
  </si>
  <si>
    <t>NEW 9-6-16</t>
  </si>
  <si>
    <t>2.0.1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</si>
</sst>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00"/>
    <numFmt numFmtId="165" formatCode="0.0"/>
    <numFmt numFmtId="166" formatCode="0.000000"/>
    <numFmt numFmtId="167" formatCode="0.0000"/>
    <numFmt numFmtId="168" formatCode="0.00000"/>
    <numFmt numFmtId="169" formatCode="0.0000E+00"/>
    <numFmt numFmtId="170" formatCode="0.0000000"/>
    <numFmt numFmtId="171" formatCode="m/d/yyyy\ h:mm\ AM/PM"/>
  </numFmts>
  <fonts count="3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24"/>
      <name val="Arial"/>
      <family val="2"/>
    </font>
    <font>
      <b/>
      <sz val="10"/>
      <name val="Arial"/>
      <family val="2"/>
    </font>
    <font>
      <b/>
      <sz val="12"/>
      <name val="Arial"/>
      <family val="2"/>
    </font>
    <font>
      <sz val="10"/>
      <name val="Arial"/>
      <family val="2"/>
    </font>
    <font>
      <b/>
      <vertAlign val="subscript"/>
      <sz val="12"/>
      <name val="Arial"/>
      <family val="2"/>
    </font>
    <font>
      <i/>
      <sz val="8"/>
      <name val="Arial"/>
      <family val="2"/>
    </font>
    <font>
      <sz val="20"/>
      <name val="Arial"/>
      <family val="2"/>
    </font>
    <font>
      <u/>
      <sz val="20"/>
      <name val="Arial"/>
      <family val="2"/>
    </font>
    <font>
      <b/>
      <sz val="20"/>
      <name val="Arial"/>
      <family val="2"/>
    </font>
    <font>
      <sz val="8"/>
      <color indexed="81"/>
      <name val="Tahoma"/>
      <family val="2"/>
    </font>
    <font>
      <b/>
      <sz val="8"/>
      <color indexed="81"/>
      <name val="Tahoma"/>
      <family val="2"/>
    </font>
    <font>
      <i/>
      <sz val="10"/>
      <name val="Arial"/>
      <family val="2"/>
    </font>
    <font>
      <sz val="10"/>
      <color rgb="FF000000"/>
      <name val="Arial"/>
      <family val="2"/>
    </font>
    <font>
      <b/>
      <sz val="24"/>
      <name val="Calibri"/>
      <family val="2"/>
      <scheme val="minor"/>
    </font>
    <font>
      <b/>
      <sz val="24"/>
      <color theme="0" tint="-0.499984740745262"/>
      <name val="Calibri"/>
      <family val="2"/>
      <scheme val="minor"/>
    </font>
    <font>
      <b/>
      <sz val="12"/>
      <name val="Calibri"/>
      <family val="2"/>
      <scheme val="minor"/>
    </font>
    <font>
      <b/>
      <sz val="11"/>
      <name val="Calibri"/>
      <family val="2"/>
      <scheme val="minor"/>
    </font>
    <font>
      <u/>
      <sz val="10"/>
      <color theme="10"/>
      <name val="Arial"/>
      <family val="2"/>
    </font>
    <font>
      <b/>
      <sz val="14"/>
      <color theme="10"/>
      <name val="Calibri"/>
      <family val="2"/>
      <scheme val="minor"/>
    </font>
    <font>
      <sz val="9"/>
      <color rgb="FF000000"/>
      <name val="Arial"/>
      <family val="2"/>
    </font>
    <font>
      <sz val="10"/>
      <name val="Calibri"/>
      <family val="2"/>
      <scheme val="minor"/>
    </font>
    <font>
      <b/>
      <vertAlign val="superscript"/>
      <sz val="10"/>
      <name val="Arial"/>
      <family val="2"/>
    </font>
    <font>
      <sz val="9"/>
      <color indexed="81"/>
      <name val="Tahoma"/>
      <family val="2"/>
    </font>
    <font>
      <b/>
      <sz val="9"/>
      <color indexed="81"/>
      <name val="Tahoma"/>
      <family val="2"/>
    </font>
    <font>
      <b/>
      <sz val="10"/>
      <color rgb="FFFF0000"/>
      <name val="Arial"/>
      <family val="2"/>
    </font>
    <font>
      <sz val="12"/>
      <name val="Arial"/>
      <family val="2"/>
    </font>
    <font>
      <vertAlign val="subscript"/>
      <sz val="10"/>
      <name val="Arial"/>
      <family val="2"/>
    </font>
    <font>
      <sz val="10"/>
      <name val="MS Sans Serif"/>
      <family val="2"/>
    </font>
    <font>
      <sz val="10"/>
      <color indexed="8"/>
      <name val="Arial"/>
      <family val="2"/>
    </font>
  </fonts>
  <fills count="24">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42"/>
        <bgColor indexed="64"/>
      </patternFill>
    </fill>
    <fill>
      <patternFill patternType="solid">
        <fgColor indexed="46"/>
        <bgColor indexed="64"/>
      </patternFill>
    </fill>
    <fill>
      <patternFill patternType="solid">
        <fgColor indexed="47"/>
        <bgColor indexed="64"/>
      </patternFill>
    </fill>
    <fill>
      <patternFill patternType="solid">
        <fgColor theme="0"/>
        <bgColor indexed="64"/>
      </patternFill>
    </fill>
    <fill>
      <patternFill patternType="solid">
        <fgColor rgb="FFCCFFFF"/>
        <bgColor indexed="64"/>
      </patternFill>
    </fill>
    <fill>
      <patternFill patternType="solid">
        <fgColor rgb="FFCC99FF"/>
        <bgColor indexed="64"/>
      </patternFill>
    </fill>
    <fill>
      <patternFill patternType="solid">
        <fgColor rgb="FFCCFF99"/>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65">
    <border>
      <left/>
      <right/>
      <top/>
      <bottom/>
      <diagonal/>
    </border>
    <border>
      <left/>
      <right/>
      <top style="double">
        <color indexed="64"/>
      </top>
      <bottom/>
      <diagonal/>
    </border>
    <border>
      <left/>
      <right/>
      <top/>
      <bottom style="thin">
        <color indexed="64"/>
      </bottom>
      <diagonal/>
    </border>
    <border>
      <left/>
      <right/>
      <top/>
      <bottom style="double">
        <color indexed="64"/>
      </bottom>
      <diagonal/>
    </border>
    <border>
      <left style="thin">
        <color indexed="64"/>
      </left>
      <right style="thin">
        <color indexed="64"/>
      </right>
      <top style="thick">
        <color indexed="64"/>
      </top>
      <bottom style="double">
        <color indexed="64"/>
      </bottom>
      <diagonal/>
    </border>
    <border>
      <left/>
      <right/>
      <top style="thin">
        <color indexed="64"/>
      </top>
      <bottom/>
      <diagonal/>
    </border>
    <border>
      <left style="medium">
        <color indexed="64"/>
      </left>
      <right style="medium">
        <color indexed="64"/>
      </right>
      <top style="thin">
        <color indexed="64"/>
      </top>
      <bottom style="thin">
        <color indexed="64"/>
      </bottom>
      <diagonal/>
    </border>
    <border>
      <left/>
      <right style="thin">
        <color indexed="64"/>
      </right>
      <top style="thick">
        <color indexed="64"/>
      </top>
      <bottom style="double">
        <color indexed="64"/>
      </bottom>
      <diagonal/>
    </border>
    <border>
      <left style="thick">
        <color indexed="64"/>
      </left>
      <right style="thin">
        <color indexed="64"/>
      </right>
      <top style="thick">
        <color indexed="64"/>
      </top>
      <bottom style="double">
        <color indexed="64"/>
      </bottom>
      <diagonal/>
    </border>
    <border>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indexed="64"/>
      </left>
      <right/>
      <top style="thick">
        <color indexed="64"/>
      </top>
      <bottom style="thin">
        <color indexed="64"/>
      </bottom>
      <diagonal/>
    </border>
    <border>
      <left/>
      <right style="thin">
        <color indexed="64"/>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ck">
        <color indexed="64"/>
      </bottom>
      <diagonal/>
    </border>
    <border>
      <left/>
      <right style="thin">
        <color indexed="64"/>
      </right>
      <top style="medium">
        <color indexed="64"/>
      </top>
      <bottom style="thick">
        <color indexed="64"/>
      </bottom>
      <diagonal/>
    </border>
    <border>
      <left/>
      <right style="medium">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thin">
        <color indexed="64"/>
      </left>
      <right style="medium">
        <color indexed="64"/>
      </right>
      <top style="medium">
        <color indexed="64"/>
      </top>
      <bottom style="thick">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medium">
        <color indexed="64"/>
      </left>
      <right style="medium">
        <color indexed="64"/>
      </right>
      <top/>
      <bottom/>
      <diagonal/>
    </border>
    <border>
      <left/>
      <right/>
      <top style="medium">
        <color indexed="64"/>
      </top>
      <bottom style="thin">
        <color indexed="64"/>
      </bottom>
      <diagonal/>
    </border>
    <border>
      <left style="medium">
        <color indexed="64"/>
      </left>
      <right style="medium">
        <color indexed="64"/>
      </right>
      <top style="medium">
        <color indexed="64"/>
      </top>
      <bottom style="thick">
        <color indexed="64"/>
      </bottom>
      <diagonal/>
    </border>
    <border>
      <left style="thin">
        <color indexed="64"/>
      </left>
      <right style="thin">
        <color indexed="64"/>
      </right>
      <top style="thick">
        <color indexed="64"/>
      </top>
      <bottom style="thick">
        <color indexed="64"/>
      </bottom>
      <diagonal/>
    </border>
  </borders>
  <cellStyleXfs count="515">
    <xf numFmtId="0" fontId="0" fillId="0" borderId="0"/>
    <xf numFmtId="0" fontId="8" fillId="0" borderId="0"/>
    <xf numFmtId="0" fontId="22" fillId="0" borderId="0" applyNumberFormat="0" applyFill="0" applyBorder="0" applyAlignment="0" applyProtection="0"/>
    <xf numFmtId="0" fontId="4" fillId="0" borderId="0"/>
    <xf numFmtId="0" fontId="3" fillId="0" borderId="0"/>
    <xf numFmtId="0" fontId="8" fillId="0" borderId="0"/>
    <xf numFmtId="0" fontId="2" fillId="0" borderId="0"/>
    <xf numFmtId="0" fontId="2" fillId="0" borderId="0"/>
    <xf numFmtId="0" fontId="2" fillId="0" borderId="0"/>
    <xf numFmtId="0" fontId="8" fillId="0" borderId="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8" fillId="0" borderId="0"/>
    <xf numFmtId="0" fontId="32" fillId="0" borderId="0"/>
    <xf numFmtId="0" fontId="8" fillId="0" borderId="0"/>
    <xf numFmtId="0" fontId="8" fillId="0" borderId="0"/>
    <xf numFmtId="0" fontId="2" fillId="0" borderId="0"/>
    <xf numFmtId="0" fontId="2" fillId="0" borderId="0"/>
    <xf numFmtId="0" fontId="2" fillId="0" borderId="0"/>
    <xf numFmtId="0" fontId="8" fillId="0" borderId="0"/>
    <xf numFmtId="0" fontId="2" fillId="0" borderId="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0" fontId="2" fillId="11" borderId="60"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3" fillId="0" borderId="0"/>
    <xf numFmtId="0" fontId="33" fillId="0" borderId="0"/>
    <xf numFmtId="0" fontId="1" fillId="0" borderId="0"/>
    <xf numFmtId="0" fontId="1" fillId="0" borderId="0"/>
    <xf numFmtId="0" fontId="1" fillId="0" borderId="0"/>
    <xf numFmtId="0" fontId="1" fillId="0" borderId="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11" borderId="60" applyNumberFormat="0" applyFont="0" applyAlignment="0" applyProtection="0"/>
    <xf numFmtId="0" fontId="1" fillId="11" borderId="60" applyNumberFormat="0" applyFont="0" applyAlignment="0" applyProtection="0"/>
    <xf numFmtId="0" fontId="1" fillId="11" borderId="60" applyNumberFormat="0" applyFont="0" applyAlignment="0" applyProtection="0"/>
    <xf numFmtId="0" fontId="1" fillId="11" borderId="60" applyNumberFormat="0" applyFont="0" applyAlignment="0" applyProtection="0"/>
    <xf numFmtId="0" fontId="1" fillId="11" borderId="60" applyNumberFormat="0" applyFont="0" applyAlignment="0" applyProtection="0"/>
    <xf numFmtId="0" fontId="1" fillId="11" borderId="60" applyNumberFormat="0" applyFont="0" applyAlignment="0" applyProtection="0"/>
    <xf numFmtId="0" fontId="1" fillId="11" borderId="60" applyNumberFormat="0" applyFont="0" applyAlignment="0" applyProtection="0"/>
    <xf numFmtId="0" fontId="1" fillId="11" borderId="60" applyNumberFormat="0" applyFont="0" applyAlignment="0" applyProtection="0"/>
    <xf numFmtId="0" fontId="1" fillId="11" borderId="60" applyNumberFormat="0" applyFont="0" applyAlignment="0" applyProtection="0"/>
    <xf numFmtId="0" fontId="1" fillId="11" borderId="60" applyNumberFormat="0" applyFont="0" applyAlignment="0" applyProtection="0"/>
  </cellStyleXfs>
  <cellXfs count="297">
    <xf numFmtId="0" fontId="0" fillId="0" borderId="0" xfId="0"/>
    <xf numFmtId="0" fontId="0" fillId="0" borderId="0" xfId="0" quotePrefix="1"/>
    <xf numFmtId="0" fontId="6" fillId="2" borderId="0" xfId="0" applyFont="1" applyFill="1"/>
    <xf numFmtId="0" fontId="6" fillId="2" borderId="1" xfId="0" applyFont="1" applyFill="1" applyBorder="1"/>
    <xf numFmtId="0" fontId="0" fillId="3" borderId="2" xfId="0" applyFill="1" applyBorder="1"/>
    <xf numFmtId="0" fontId="6" fillId="0" borderId="0" xfId="0" applyFont="1" applyAlignment="1">
      <alignment horizontal="center" wrapText="1"/>
    </xf>
    <xf numFmtId="164" fontId="0" fillId="0" borderId="0" xfId="0" applyNumberFormat="1"/>
    <xf numFmtId="164" fontId="0" fillId="0" borderId="0" xfId="0" applyNumberFormat="1" applyFill="1" applyBorder="1"/>
    <xf numFmtId="165" fontId="0" fillId="0" borderId="0" xfId="0" applyNumberFormat="1"/>
    <xf numFmtId="0" fontId="6" fillId="0" borderId="0" xfId="0" applyFont="1"/>
    <xf numFmtId="164" fontId="0" fillId="4" borderId="0" xfId="0" applyNumberFormat="1" applyFill="1" applyBorder="1"/>
    <xf numFmtId="165" fontId="0" fillId="4" borderId="0" xfId="0" applyNumberFormat="1" applyFill="1"/>
    <xf numFmtId="0" fontId="0" fillId="2" borderId="0" xfId="0" applyFill="1"/>
    <xf numFmtId="164" fontId="0" fillId="2" borderId="0" xfId="0" applyNumberFormat="1" applyFill="1"/>
    <xf numFmtId="164" fontId="0" fillId="2" borderId="0" xfId="0" applyNumberFormat="1" applyFill="1" applyBorder="1"/>
    <xf numFmtId="0" fontId="0" fillId="0" borderId="0" xfId="0" applyFill="1"/>
    <xf numFmtId="165" fontId="0" fillId="0" borderId="0" xfId="0" applyNumberFormat="1" applyFill="1"/>
    <xf numFmtId="164" fontId="0" fillId="0" borderId="0" xfId="0" applyNumberFormat="1" applyFill="1"/>
    <xf numFmtId="20" fontId="0" fillId="0" borderId="0" xfId="0" applyNumberFormat="1"/>
    <xf numFmtId="0" fontId="0" fillId="0" borderId="6" xfId="0" applyBorder="1"/>
    <xf numFmtId="2" fontId="0" fillId="0" borderId="0" xfId="0" applyNumberFormat="1"/>
    <xf numFmtId="167" fontId="0" fillId="0" borderId="0" xfId="0" applyNumberFormat="1"/>
    <xf numFmtId="168" fontId="0" fillId="0" borderId="0" xfId="0" applyNumberFormat="1"/>
    <xf numFmtId="2" fontId="0" fillId="0" borderId="0" xfId="0" applyNumberFormat="1" applyFill="1"/>
    <xf numFmtId="167" fontId="0" fillId="0" borderId="0" xfId="0" applyNumberFormat="1" applyFill="1"/>
    <xf numFmtId="168" fontId="0" fillId="0" borderId="0" xfId="0" applyNumberFormat="1" applyFill="1"/>
    <xf numFmtId="0" fontId="6" fillId="3" borderId="7" xfId="0" applyFont="1" applyFill="1" applyBorder="1" applyAlignment="1">
      <alignment horizontal="center" wrapText="1"/>
    </xf>
    <xf numFmtId="2" fontId="6" fillId="3" borderId="4" xfId="0" applyNumberFormat="1" applyFont="1" applyFill="1" applyBorder="1" applyAlignment="1">
      <alignment horizontal="center" wrapText="1"/>
    </xf>
    <xf numFmtId="167" fontId="6" fillId="3" borderId="4" xfId="0" applyNumberFormat="1" applyFont="1" applyFill="1" applyBorder="1" applyAlignment="1">
      <alignment horizontal="center" wrapText="1"/>
    </xf>
    <xf numFmtId="0" fontId="6" fillId="3" borderId="8" xfId="0" applyFont="1" applyFill="1" applyBorder="1" applyAlignment="1">
      <alignment horizontal="center" wrapText="1"/>
    </xf>
    <xf numFmtId="0" fontId="6" fillId="5" borderId="4" xfId="0" applyFont="1" applyFill="1" applyBorder="1" applyAlignment="1">
      <alignment horizontal="center" wrapText="1"/>
    </xf>
    <xf numFmtId="0" fontId="0" fillId="0" borderId="0" xfId="0" applyProtection="1">
      <protection locked="0"/>
    </xf>
    <xf numFmtId="0" fontId="6" fillId="2" borderId="0" xfId="0" applyFont="1" applyFill="1" applyBorder="1"/>
    <xf numFmtId="0" fontId="0" fillId="0" borderId="11" xfId="0" applyBorder="1"/>
    <xf numFmtId="0" fontId="0" fillId="3" borderId="9" xfId="0" applyFill="1" applyBorder="1"/>
    <xf numFmtId="169" fontId="0" fillId="0" borderId="0" xfId="0" applyNumberFormat="1" applyBorder="1"/>
    <xf numFmtId="0" fontId="6" fillId="0" borderId="0" xfId="0" applyNumberFormat="1" applyFont="1"/>
    <xf numFmtId="0" fontId="0" fillId="0" borderId="5" xfId="0" applyFill="1" applyBorder="1"/>
    <xf numFmtId="0" fontId="8" fillId="0" borderId="0" xfId="0" applyNumberFormat="1" applyFont="1"/>
    <xf numFmtId="0" fontId="0" fillId="0" borderId="0" xfId="0" applyNumberFormat="1"/>
    <xf numFmtId="2" fontId="0" fillId="4" borderId="2" xfId="0" applyNumberFormat="1" applyFill="1" applyBorder="1"/>
    <xf numFmtId="0" fontId="13" fillId="0" borderId="0" xfId="0" applyFont="1"/>
    <xf numFmtId="0" fontId="8" fillId="0" borderId="0" xfId="0" applyFont="1"/>
    <xf numFmtId="49" fontId="8" fillId="0" borderId="0" xfId="0" applyNumberFormat="1" applyFont="1"/>
    <xf numFmtId="0" fontId="0" fillId="0" borderId="0" xfId="0" quotePrefix="1" applyProtection="1">
      <protection locked="0"/>
    </xf>
    <xf numFmtId="0" fontId="7" fillId="0" borderId="0" xfId="0" applyFont="1" applyAlignment="1"/>
    <xf numFmtId="164" fontId="8" fillId="4" borderId="0" xfId="0" applyNumberFormat="1" applyFont="1" applyFill="1" applyBorder="1"/>
    <xf numFmtId="164" fontId="8" fillId="2" borderId="0" xfId="0" applyNumberFormat="1" applyFont="1" applyFill="1"/>
    <xf numFmtId="14" fontId="0" fillId="0" borderId="0" xfId="0" applyNumberFormat="1"/>
    <xf numFmtId="17" fontId="0" fillId="0" borderId="0" xfId="0" applyNumberFormat="1"/>
    <xf numFmtId="0" fontId="0" fillId="0" borderId="15" xfId="0" applyBorder="1" applyAlignment="1">
      <alignment horizontal="center" vertical="center"/>
    </xf>
    <xf numFmtId="170" fontId="0" fillId="0" borderId="15" xfId="0" applyNumberFormat="1" applyBorder="1" applyAlignment="1">
      <alignment horizontal="center" vertical="center"/>
    </xf>
    <xf numFmtId="0" fontId="0" fillId="0" borderId="15" xfId="0" applyBorder="1" applyAlignment="1">
      <alignment horizontal="center"/>
    </xf>
    <xf numFmtId="0" fontId="8" fillId="0" borderId="15" xfId="0" applyFont="1" applyBorder="1" applyAlignment="1">
      <alignment horizontal="center"/>
    </xf>
    <xf numFmtId="164" fontId="0" fillId="0" borderId="15" xfId="0" applyNumberFormat="1" applyBorder="1" applyAlignment="1">
      <alignment horizontal="center"/>
    </xf>
    <xf numFmtId="0" fontId="8" fillId="0" borderId="15" xfId="0" applyFont="1" applyBorder="1" applyAlignment="1">
      <alignment horizontal="center" vertical="center"/>
    </xf>
    <xf numFmtId="164" fontId="0" fillId="0" borderId="15" xfId="0" applyNumberFormat="1" applyBorder="1" applyAlignment="1">
      <alignment horizontal="center" vertical="center"/>
    </xf>
    <xf numFmtId="164" fontId="8" fillId="0" borderId="15" xfId="0" applyNumberFormat="1" applyFont="1" applyBorder="1" applyAlignment="1">
      <alignment horizontal="center" vertical="center"/>
    </xf>
    <xf numFmtId="0" fontId="25" fillId="7" borderId="0" xfId="0" applyFont="1" applyFill="1" applyProtection="1">
      <protection hidden="1"/>
    </xf>
    <xf numFmtId="0" fontId="25" fillId="7" borderId="1" xfId="0" applyFont="1" applyFill="1" applyBorder="1" applyProtection="1">
      <protection hidden="1"/>
    </xf>
    <xf numFmtId="0" fontId="25" fillId="7" borderId="0" xfId="0" applyFont="1" applyFill="1" applyBorder="1" applyProtection="1">
      <protection hidden="1"/>
    </xf>
    <xf numFmtId="0" fontId="25" fillId="7" borderId="0" xfId="0" applyFont="1" applyFill="1" applyBorder="1" applyAlignment="1" applyProtection="1">
      <protection hidden="1"/>
    </xf>
    <xf numFmtId="0" fontId="25" fillId="8" borderId="2" xfId="0" applyFont="1" applyFill="1" applyBorder="1" applyAlignment="1" applyProtection="1">
      <alignment horizontal="center"/>
      <protection locked="0"/>
    </xf>
    <xf numFmtId="0" fontId="25" fillId="0" borderId="0" xfId="0" applyFont="1" applyFill="1" applyBorder="1" applyProtection="1">
      <protection hidden="1"/>
    </xf>
    <xf numFmtId="0" fontId="25" fillId="7" borderId="0" xfId="0" applyFont="1" applyFill="1" applyBorder="1" applyAlignment="1" applyProtection="1">
      <alignment vertical="center"/>
      <protection hidden="1"/>
    </xf>
    <xf numFmtId="49" fontId="6" fillId="7" borderId="0" xfId="0" applyNumberFormat="1" applyFont="1" applyFill="1" applyBorder="1" applyAlignment="1"/>
    <xf numFmtId="0" fontId="6" fillId="7" borderId="0" xfId="0" applyFont="1" applyFill="1" applyBorder="1" applyAlignment="1"/>
    <xf numFmtId="0" fontId="0" fillId="7" borderId="0" xfId="0" applyFill="1"/>
    <xf numFmtId="0" fontId="0" fillId="7" borderId="0" xfId="0" applyFill="1" applyBorder="1"/>
    <xf numFmtId="0" fontId="8" fillId="7" borderId="0" xfId="0" applyFont="1" applyFill="1"/>
    <xf numFmtId="0" fontId="0" fillId="7" borderId="3" xfId="0" applyFill="1" applyBorder="1"/>
    <xf numFmtId="0" fontId="25" fillId="7" borderId="0" xfId="0" applyFont="1" applyFill="1" applyBorder="1" applyAlignment="1" applyProtection="1">
      <alignment horizontal="right"/>
      <protection hidden="1"/>
    </xf>
    <xf numFmtId="0" fontId="10" fillId="7" borderId="0" xfId="0" applyFont="1" applyFill="1"/>
    <xf numFmtId="0" fontId="5" fillId="7" borderId="0" xfId="0" applyFont="1" applyFill="1" applyBorder="1" applyAlignment="1">
      <alignment vertical="center"/>
    </xf>
    <xf numFmtId="14" fontId="16" fillId="7" borderId="0" xfId="0" applyNumberFormat="1" applyFont="1" applyFill="1" applyBorder="1" applyAlignment="1"/>
    <xf numFmtId="0" fontId="6" fillId="7" borderId="0" xfId="0" applyFont="1" applyFill="1" applyAlignment="1">
      <alignment wrapText="1"/>
    </xf>
    <xf numFmtId="0" fontId="8" fillId="7" borderId="0" xfId="0" applyFont="1" applyFill="1" applyBorder="1" applyAlignment="1">
      <alignment vertical="center" wrapText="1"/>
    </xf>
    <xf numFmtId="0" fontId="8" fillId="0" borderId="0" xfId="0" applyFont="1" applyProtection="1">
      <protection locked="0"/>
    </xf>
    <xf numFmtId="0" fontId="18" fillId="0" borderId="0" xfId="0" applyFont="1" applyFill="1" applyBorder="1" applyAlignment="1">
      <alignment vertical="center"/>
    </xf>
    <xf numFmtId="0" fontId="8" fillId="0" borderId="19" xfId="0" applyFont="1" applyBorder="1" applyProtection="1">
      <protection locked="0"/>
    </xf>
    <xf numFmtId="0" fontId="0" fillId="0" borderId="20" xfId="0" applyBorder="1" applyProtection="1">
      <protection locked="0"/>
    </xf>
    <xf numFmtId="0" fontId="8" fillId="0" borderId="21" xfId="0" applyFont="1" applyBorder="1" applyProtection="1">
      <protection locked="0"/>
    </xf>
    <xf numFmtId="2" fontId="6" fillId="5" borderId="22" xfId="0" applyNumberFormat="1" applyFont="1" applyFill="1" applyBorder="1" applyAlignment="1">
      <alignment horizontal="center" wrapText="1"/>
    </xf>
    <xf numFmtId="2" fontId="6" fillId="3" borderId="24" xfId="0" applyNumberFormat="1" applyFont="1" applyFill="1" applyBorder="1" applyAlignment="1">
      <alignment horizontal="center" wrapText="1"/>
    </xf>
    <xf numFmtId="168" fontId="6" fillId="3" borderId="24" xfId="0" applyNumberFormat="1" applyFont="1" applyFill="1" applyBorder="1" applyAlignment="1">
      <alignment horizontal="center" wrapText="1"/>
    </xf>
    <xf numFmtId="2" fontId="6" fillId="5" borderId="24" xfId="0" applyNumberFormat="1" applyFont="1" applyFill="1" applyBorder="1" applyAlignment="1">
      <alignment horizontal="center" wrapText="1"/>
    </xf>
    <xf numFmtId="164" fontId="6" fillId="5" borderId="24" xfId="0" applyNumberFormat="1" applyFont="1" applyFill="1" applyBorder="1" applyAlignment="1">
      <alignment horizontal="center" wrapText="1"/>
    </xf>
    <xf numFmtId="164" fontId="6" fillId="10" borderId="24" xfId="0" applyNumberFormat="1" applyFont="1" applyFill="1" applyBorder="1" applyAlignment="1">
      <alignment horizontal="center" wrapText="1"/>
    </xf>
    <xf numFmtId="165" fontId="6" fillId="10" borderId="24" xfId="0" applyNumberFormat="1" applyFont="1" applyFill="1" applyBorder="1" applyAlignment="1">
      <alignment horizontal="center" wrapText="1"/>
    </xf>
    <xf numFmtId="165" fontId="6" fillId="10" borderId="22" xfId="0" applyNumberFormat="1" applyFont="1" applyFill="1" applyBorder="1" applyAlignment="1">
      <alignment horizontal="center" wrapText="1"/>
    </xf>
    <xf numFmtId="0" fontId="0" fillId="2" borderId="0" xfId="0" applyFill="1" applyAlignment="1">
      <alignment horizontal="center"/>
    </xf>
    <xf numFmtId="0" fontId="8" fillId="2" borderId="0" xfId="0" applyFont="1" applyFill="1" applyAlignment="1">
      <alignment horizontal="center"/>
    </xf>
    <xf numFmtId="0" fontId="0" fillId="2" borderId="3" xfId="0" applyFill="1" applyBorder="1" applyAlignment="1">
      <alignment horizontal="center"/>
    </xf>
    <xf numFmtId="0" fontId="7" fillId="0" borderId="0" xfId="0" applyFont="1" applyAlignment="1"/>
    <xf numFmtId="0" fontId="0" fillId="0" borderId="27" xfId="0" applyBorder="1" applyAlignment="1">
      <alignment horizontal="center"/>
    </xf>
    <xf numFmtId="0" fontId="0" fillId="0" borderId="26" xfId="0" applyBorder="1" applyAlignment="1">
      <alignment horizontal="center"/>
    </xf>
    <xf numFmtId="0" fontId="0" fillId="0" borderId="26" xfId="0" applyFill="1" applyBorder="1" applyAlignment="1">
      <alignment horizontal="center"/>
    </xf>
    <xf numFmtId="0" fontId="0" fillId="0" borderId="0" xfId="0" applyBorder="1"/>
    <xf numFmtId="164" fontId="0" fillId="0" borderId="0" xfId="0" applyNumberFormat="1" applyBorder="1"/>
    <xf numFmtId="20" fontId="0" fillId="0" borderId="31" xfId="0" applyNumberFormat="1" applyBorder="1"/>
    <xf numFmtId="20" fontId="0" fillId="0" borderId="6" xfId="0" applyNumberFormat="1" applyBorder="1"/>
    <xf numFmtId="20" fontId="0" fillId="0" borderId="32" xfId="0" applyNumberFormat="1" applyBorder="1"/>
    <xf numFmtId="0" fontId="0" fillId="0" borderId="31" xfId="0" applyBorder="1"/>
    <xf numFmtId="0" fontId="0" fillId="0" borderId="33" xfId="0" applyBorder="1"/>
    <xf numFmtId="0" fontId="0" fillId="0" borderId="32" xfId="0" applyBorder="1"/>
    <xf numFmtId="0" fontId="0" fillId="0" borderId="34" xfId="0" applyBorder="1"/>
    <xf numFmtId="0" fontId="6" fillId="0" borderId="35" xfId="0" applyFont="1" applyBorder="1" applyAlignment="1"/>
    <xf numFmtId="2" fontId="0" fillId="0" borderId="0" xfId="0" applyNumberFormat="1" applyAlignment="1" applyProtection="1">
      <alignment horizontal="center"/>
      <protection locked="0"/>
    </xf>
    <xf numFmtId="0" fontId="0" fillId="0" borderId="41" xfId="0" applyBorder="1" applyAlignment="1" applyProtection="1">
      <alignment horizontal="center"/>
    </xf>
    <xf numFmtId="0" fontId="0" fillId="0" borderId="42" xfId="0" applyBorder="1" applyAlignment="1" applyProtection="1">
      <alignment horizontal="center"/>
    </xf>
    <xf numFmtId="0" fontId="0" fillId="0" borderId="43" xfId="0" applyBorder="1" applyAlignment="1" applyProtection="1">
      <alignment horizontal="center"/>
    </xf>
    <xf numFmtId="0" fontId="8" fillId="0" borderId="44" xfId="0" applyFont="1" applyBorder="1" applyAlignment="1" applyProtection="1">
      <alignment horizontal="center" vertical="center"/>
    </xf>
    <xf numFmtId="0" fontId="8" fillId="0" borderId="41" xfId="0" applyFont="1" applyBorder="1" applyAlignment="1" applyProtection="1">
      <alignment horizontal="center" vertical="center"/>
    </xf>
    <xf numFmtId="0" fontId="8" fillId="0" borderId="42" xfId="0" applyFont="1" applyBorder="1" applyAlignment="1" applyProtection="1">
      <alignment horizontal="center" vertical="center"/>
    </xf>
    <xf numFmtId="0" fontId="8" fillId="0" borderId="43" xfId="0" applyFont="1" applyBorder="1" applyAlignment="1" applyProtection="1">
      <alignment horizontal="center" vertical="center"/>
    </xf>
    <xf numFmtId="20" fontId="0" fillId="0" borderId="31" xfId="0" applyNumberFormat="1" applyBorder="1" applyAlignment="1" applyProtection="1">
      <alignment horizontal="center"/>
    </xf>
    <xf numFmtId="2" fontId="0" fillId="7" borderId="39" xfId="0" applyNumberFormat="1" applyFill="1" applyBorder="1" applyAlignment="1" applyProtection="1">
      <alignment horizontal="center"/>
    </xf>
    <xf numFmtId="2" fontId="0" fillId="7" borderId="13" xfId="0" applyNumberFormat="1" applyFill="1" applyBorder="1" applyAlignment="1" applyProtection="1">
      <alignment horizontal="center"/>
    </xf>
    <xf numFmtId="2" fontId="0" fillId="7" borderId="40" xfId="0" applyNumberFormat="1" applyFill="1" applyBorder="1" applyAlignment="1" applyProtection="1">
      <alignment horizontal="center"/>
    </xf>
    <xf numFmtId="2" fontId="0" fillId="7" borderId="0" xfId="0" applyNumberFormat="1" applyFill="1" applyAlignment="1" applyProtection="1">
      <alignment horizontal="center"/>
      <protection locked="0"/>
    </xf>
    <xf numFmtId="20" fontId="0" fillId="7" borderId="10" xfId="0" applyNumberFormat="1" applyFill="1" applyBorder="1" applyAlignment="1" applyProtection="1">
      <alignment horizontal="center"/>
    </xf>
    <xf numFmtId="2" fontId="0" fillId="7" borderId="12" xfId="0" applyNumberFormat="1" applyFill="1" applyBorder="1" applyAlignment="1" applyProtection="1">
      <alignment horizontal="center"/>
    </xf>
    <xf numFmtId="20" fontId="0" fillId="0" borderId="6" xfId="0" applyNumberFormat="1" applyBorder="1" applyAlignment="1" applyProtection="1">
      <alignment horizontal="center"/>
    </xf>
    <xf numFmtId="2" fontId="0" fillId="7" borderId="45" xfId="0" applyNumberFormat="1" applyFill="1" applyBorder="1" applyAlignment="1" applyProtection="1">
      <alignment horizontal="center"/>
    </xf>
    <xf numFmtId="2" fontId="0" fillId="7" borderId="15" xfId="0" applyNumberFormat="1" applyFill="1" applyBorder="1" applyAlignment="1" applyProtection="1">
      <alignment horizontal="center"/>
    </xf>
    <xf numFmtId="2" fontId="0" fillId="7" borderId="46" xfId="0" applyNumberFormat="1" applyFill="1" applyBorder="1" applyAlignment="1" applyProtection="1">
      <alignment horizontal="center"/>
    </xf>
    <xf numFmtId="20" fontId="0" fillId="7" borderId="6" xfId="0" applyNumberFormat="1" applyFill="1" applyBorder="1" applyAlignment="1" applyProtection="1">
      <alignment horizontal="center"/>
    </xf>
    <xf numFmtId="2" fontId="0" fillId="7" borderId="14" xfId="0" applyNumberFormat="1" applyFill="1" applyBorder="1" applyAlignment="1" applyProtection="1">
      <alignment horizontal="center"/>
    </xf>
    <xf numFmtId="2" fontId="0" fillId="0" borderId="15" xfId="0" applyNumberFormat="1" applyBorder="1" applyAlignment="1" applyProtection="1">
      <alignment horizontal="center"/>
    </xf>
    <xf numFmtId="2" fontId="0" fillId="0" borderId="46" xfId="0" applyNumberFormat="1" applyBorder="1" applyAlignment="1" applyProtection="1">
      <alignment horizontal="center"/>
    </xf>
    <xf numFmtId="2" fontId="8" fillId="7" borderId="45" xfId="0" applyNumberFormat="1" applyFont="1" applyFill="1" applyBorder="1" applyAlignment="1" applyProtection="1">
      <alignment horizontal="center"/>
    </xf>
    <xf numFmtId="2" fontId="8" fillId="7" borderId="0" xfId="0" applyNumberFormat="1" applyFont="1" applyFill="1" applyAlignment="1" applyProtection="1">
      <alignment horizontal="center"/>
      <protection locked="0"/>
    </xf>
    <xf numFmtId="20" fontId="8" fillId="7" borderId="6" xfId="0" applyNumberFormat="1" applyFont="1" applyFill="1" applyBorder="1" applyAlignment="1" applyProtection="1">
      <alignment horizontal="center"/>
    </xf>
    <xf numFmtId="20" fontId="0" fillId="0" borderId="32" xfId="0" applyNumberFormat="1" applyBorder="1" applyAlignment="1" applyProtection="1">
      <alignment horizontal="center"/>
    </xf>
    <xf numFmtId="2" fontId="0" fillId="7" borderId="41" xfId="0" applyNumberFormat="1" applyFill="1" applyBorder="1" applyAlignment="1" applyProtection="1">
      <alignment horizontal="center"/>
    </xf>
    <xf numFmtId="2" fontId="0" fillId="7" borderId="42" xfId="0" applyNumberFormat="1" applyFill="1" applyBorder="1" applyAlignment="1" applyProtection="1">
      <alignment horizontal="center"/>
    </xf>
    <xf numFmtId="2" fontId="8" fillId="7" borderId="42" xfId="0" applyNumberFormat="1" applyFont="1" applyFill="1" applyBorder="1" applyAlignment="1" applyProtection="1">
      <alignment horizontal="center"/>
    </xf>
    <xf numFmtId="2" fontId="0" fillId="7" borderId="43" xfId="0" applyNumberFormat="1" applyFill="1" applyBorder="1" applyAlignment="1" applyProtection="1">
      <alignment horizontal="center"/>
    </xf>
    <xf numFmtId="20" fontId="8" fillId="7" borderId="32" xfId="0" applyNumberFormat="1" applyFont="1" applyFill="1" applyBorder="1" applyAlignment="1" applyProtection="1">
      <alignment horizontal="center"/>
    </xf>
    <xf numFmtId="2" fontId="8" fillId="7" borderId="44" xfId="0" applyNumberFormat="1" applyFont="1" applyFill="1" applyBorder="1" applyAlignment="1" applyProtection="1">
      <alignment horizontal="center"/>
    </xf>
    <xf numFmtId="2" fontId="8" fillId="7" borderId="41" xfId="0" applyNumberFormat="1" applyFont="1" applyFill="1" applyBorder="1" applyAlignment="1" applyProtection="1">
      <alignment horizontal="center"/>
    </xf>
    <xf numFmtId="2" fontId="8" fillId="0" borderId="42" xfId="0" applyNumberFormat="1" applyFont="1" applyBorder="1" applyAlignment="1" applyProtection="1">
      <alignment horizontal="center"/>
    </xf>
    <xf numFmtId="2" fontId="8" fillId="0" borderId="43" xfId="0" applyNumberFormat="1" applyFont="1" applyBorder="1" applyAlignment="1" applyProtection="1">
      <alignment horizontal="center"/>
    </xf>
    <xf numFmtId="0" fontId="8" fillId="2" borderId="0" xfId="0" applyFont="1" applyFill="1"/>
    <xf numFmtId="0" fontId="29" fillId="0" borderId="0" xfId="0" applyFont="1"/>
    <xf numFmtId="0" fontId="8" fillId="0" borderId="0" xfId="0" applyFont="1" applyBorder="1" applyAlignment="1"/>
    <xf numFmtId="0" fontId="0" fillId="0" borderId="0" xfId="0" applyNumberFormat="1" applyFill="1" applyBorder="1"/>
    <xf numFmtId="0" fontId="8" fillId="0" borderId="0" xfId="0" applyFont="1" applyFill="1" applyBorder="1"/>
    <xf numFmtId="164" fontId="8" fillId="0" borderId="0" xfId="0" applyNumberFormat="1" applyFont="1" applyBorder="1"/>
    <xf numFmtId="0" fontId="0" fillId="0" borderId="0" xfId="0" applyNumberFormat="1" applyBorder="1"/>
    <xf numFmtId="0" fontId="0" fillId="0" borderId="0" xfId="0" applyAlignment="1" applyProtection="1">
      <alignment horizontal="center"/>
      <protection locked="0"/>
    </xf>
    <xf numFmtId="0" fontId="0" fillId="0" borderId="0" xfId="0" applyFill="1" applyBorder="1" applyAlignment="1" applyProtection="1">
      <alignment horizontal="center"/>
      <protection locked="0"/>
    </xf>
    <xf numFmtId="0" fontId="0" fillId="0" borderId="0" xfId="0" applyBorder="1" applyAlignment="1" applyProtection="1">
      <alignment horizontal="center"/>
      <protection locked="0"/>
    </xf>
    <xf numFmtId="0" fontId="8" fillId="0" borderId="0" xfId="0" applyFont="1" applyBorder="1" applyAlignment="1" applyProtection="1">
      <alignment horizontal="center"/>
      <protection locked="0"/>
    </xf>
    <xf numFmtId="0" fontId="6" fillId="10" borderId="51" xfId="0" applyFont="1" applyFill="1" applyBorder="1" applyAlignment="1" applyProtection="1">
      <alignment horizontal="center" wrapText="1"/>
    </xf>
    <xf numFmtId="0" fontId="6" fillId="10" borderId="52" xfId="0" applyFont="1" applyFill="1" applyBorder="1" applyAlignment="1" applyProtection="1">
      <alignment horizontal="center" wrapText="1"/>
    </xf>
    <xf numFmtId="0" fontId="6" fillId="3" borderId="52" xfId="0" applyFont="1" applyFill="1" applyBorder="1" applyAlignment="1" applyProtection="1">
      <alignment horizontal="center" wrapText="1"/>
    </xf>
    <xf numFmtId="0" fontId="6" fillId="3" borderId="53" xfId="0" applyFont="1" applyFill="1" applyBorder="1" applyAlignment="1" applyProtection="1">
      <alignment horizontal="center" wrapText="1"/>
    </xf>
    <xf numFmtId="2" fontId="6" fillId="3" borderId="54" xfId="0" applyNumberFormat="1" applyFont="1" applyFill="1" applyBorder="1" applyAlignment="1" applyProtection="1">
      <alignment horizontal="center" wrapText="1"/>
    </xf>
    <xf numFmtId="2" fontId="6" fillId="3" borderId="55" xfId="0" applyNumberFormat="1" applyFont="1" applyFill="1" applyBorder="1" applyAlignment="1" applyProtection="1">
      <alignment horizontal="center" wrapText="1"/>
    </xf>
    <xf numFmtId="0" fontId="0" fillId="0" borderId="0" xfId="0" applyAlignment="1">
      <alignment horizontal="center" wrapText="1"/>
    </xf>
    <xf numFmtId="0" fontId="7" fillId="0" borderId="0" xfId="0" applyFont="1"/>
    <xf numFmtId="0" fontId="6" fillId="7" borderId="0" xfId="0" applyFont="1" applyFill="1" applyBorder="1" applyAlignment="1">
      <alignment wrapText="1"/>
    </xf>
    <xf numFmtId="0" fontId="30" fillId="0" borderId="0" xfId="0" applyFont="1"/>
    <xf numFmtId="0" fontId="8" fillId="0" borderId="14" xfId="0" applyFont="1" applyBorder="1" applyAlignment="1">
      <alignment horizontal="center" vertical="center"/>
    </xf>
    <xf numFmtId="0" fontId="8" fillId="0" borderId="14" xfId="0" applyFont="1" applyBorder="1" applyAlignment="1">
      <alignment vertical="center"/>
    </xf>
    <xf numFmtId="0" fontId="0" fillId="0" borderId="46" xfId="0" applyBorder="1" applyAlignment="1">
      <alignment vertical="center"/>
    </xf>
    <xf numFmtId="0" fontId="0" fillId="0" borderId="46" xfId="0" applyBorder="1" applyAlignment="1">
      <alignment horizontal="center" vertical="center"/>
    </xf>
    <xf numFmtId="0" fontId="8" fillId="0" borderId="44" xfId="0" applyFont="1" applyBorder="1" applyAlignment="1">
      <alignment vertical="center"/>
    </xf>
    <xf numFmtId="0" fontId="8" fillId="0" borderId="42" xfId="0" applyFont="1" applyBorder="1" applyAlignment="1">
      <alignment horizontal="center" vertical="center"/>
    </xf>
    <xf numFmtId="0" fontId="0" fillId="0" borderId="43" xfId="0" applyBorder="1" applyAlignment="1">
      <alignment horizontal="center" vertical="center"/>
    </xf>
    <xf numFmtId="0" fontId="8" fillId="0" borderId="44" xfId="0" applyFont="1" applyBorder="1" applyAlignment="1">
      <alignment horizontal="center" vertical="center"/>
    </xf>
    <xf numFmtId="0" fontId="8" fillId="0" borderId="12" xfId="0" applyFont="1" applyBorder="1" applyAlignment="1">
      <alignment horizontal="center" vertical="center"/>
    </xf>
    <xf numFmtId="0" fontId="8" fillId="0" borderId="13" xfId="0" applyFont="1" applyBorder="1" applyAlignment="1">
      <alignment horizontal="center" vertical="center"/>
    </xf>
    <xf numFmtId="0" fontId="8" fillId="0" borderId="40" xfId="0" applyFont="1" applyBorder="1" applyAlignment="1">
      <alignment horizontal="center" vertical="center"/>
    </xf>
    <xf numFmtId="0" fontId="0" fillId="0" borderId="0" xfId="0" applyAlignment="1">
      <alignment vertical="center"/>
    </xf>
    <xf numFmtId="165" fontId="0" fillId="0" borderId="15" xfId="0" applyNumberFormat="1" applyBorder="1" applyAlignment="1">
      <alignment horizontal="center" vertical="center"/>
    </xf>
    <xf numFmtId="165" fontId="0" fillId="0" borderId="42" xfId="0" applyNumberFormat="1" applyBorder="1" applyAlignment="1">
      <alignment horizontal="center" vertical="center"/>
    </xf>
    <xf numFmtId="0" fontId="8" fillId="0" borderId="0" xfId="0" applyNumberFormat="1" applyFont="1" applyFill="1" applyAlignment="1">
      <alignment horizontal="right"/>
    </xf>
    <xf numFmtId="0" fontId="0" fillId="0" borderId="0" xfId="0" applyNumberFormat="1" applyFill="1"/>
    <xf numFmtId="0" fontId="2" fillId="0" borderId="0" xfId="8" applyNumberFormat="1" applyFill="1"/>
    <xf numFmtId="0" fontId="6" fillId="0" borderId="0" xfId="0" applyFont="1" applyBorder="1" applyAlignment="1" applyProtection="1">
      <protection locked="0"/>
    </xf>
    <xf numFmtId="0" fontId="0" fillId="0" borderId="0" xfId="0" applyBorder="1" applyProtection="1">
      <protection locked="0"/>
    </xf>
    <xf numFmtId="0" fontId="8" fillId="0" borderId="0" xfId="0" applyFont="1" applyFill="1" applyBorder="1" applyProtection="1">
      <protection locked="0"/>
    </xf>
    <xf numFmtId="0" fontId="0" fillId="0" borderId="0" xfId="0" applyFill="1" applyBorder="1" applyProtection="1">
      <protection locked="0"/>
    </xf>
    <xf numFmtId="0" fontId="6" fillId="0" borderId="0" xfId="0" applyFont="1" applyFill="1" applyBorder="1" applyAlignment="1" applyProtection="1">
      <protection locked="0"/>
    </xf>
    <xf numFmtId="0" fontId="8" fillId="8" borderId="62" xfId="0" applyFont="1" applyFill="1" applyBorder="1" applyAlignment="1" applyProtection="1">
      <alignment horizontal="center" vertical="center"/>
      <protection locked="0"/>
    </xf>
    <xf numFmtId="0" fontId="0" fillId="0" borderId="0" xfId="0" applyFill="1" applyAlignment="1" applyProtection="1">
      <alignment horizontal="center"/>
      <protection locked="0"/>
    </xf>
    <xf numFmtId="0" fontId="8" fillId="0" borderId="0" xfId="0" applyFont="1" applyFill="1" applyAlignment="1" applyProtection="1">
      <alignment horizontal="center"/>
      <protection locked="0"/>
    </xf>
    <xf numFmtId="0" fontId="0" fillId="0" borderId="0" xfId="0" applyBorder="1" applyAlignment="1" applyProtection="1">
      <alignment horizontal="center" vertical="center"/>
      <protection locked="0"/>
    </xf>
    <xf numFmtId="0" fontId="0" fillId="0" borderId="0" xfId="0" applyNumberFormat="1" applyFill="1" applyBorder="1" applyAlignment="1" applyProtection="1">
      <alignment horizontal="center"/>
      <protection locked="0"/>
    </xf>
    <xf numFmtId="0" fontId="8" fillId="0" borderId="0" xfId="0" applyNumberFormat="1" applyFont="1" applyFill="1" applyBorder="1" applyAlignment="1" applyProtection="1">
      <alignment horizontal="center"/>
      <protection locked="0"/>
    </xf>
    <xf numFmtId="0" fontId="6" fillId="3" borderId="51" xfId="0" applyFont="1" applyFill="1" applyBorder="1" applyAlignment="1" applyProtection="1">
      <alignment horizontal="center" wrapText="1"/>
    </xf>
    <xf numFmtId="0" fontId="6" fillId="8" borderId="54" xfId="0" applyFont="1" applyFill="1" applyBorder="1" applyAlignment="1" applyProtection="1">
      <alignment horizontal="center" wrapText="1"/>
    </xf>
    <xf numFmtId="0" fontId="6" fillId="3" borderId="55" xfId="0" applyFont="1" applyFill="1" applyBorder="1" applyAlignment="1" applyProtection="1">
      <alignment horizontal="center" wrapText="1"/>
    </xf>
    <xf numFmtId="0" fontId="6" fillId="8" borderId="63" xfId="0" applyFont="1" applyFill="1" applyBorder="1" applyAlignment="1" applyProtection="1">
      <alignment horizontal="center" wrapText="1"/>
    </xf>
    <xf numFmtId="0" fontId="0" fillId="0" borderId="0" xfId="0" applyNumberFormat="1" applyFill="1" applyBorder="1" applyAlignment="1">
      <alignment horizontal="center"/>
    </xf>
    <xf numFmtId="0" fontId="8" fillId="0" borderId="0" xfId="0" applyNumberFormat="1" applyFont="1" applyFill="1" applyBorder="1" applyAlignment="1">
      <alignment horizontal="center"/>
    </xf>
    <xf numFmtId="0" fontId="8" fillId="8" borderId="62" xfId="0" applyNumberFormat="1" applyFont="1" applyFill="1" applyBorder="1" applyAlignment="1" applyProtection="1">
      <alignment horizontal="center"/>
      <protection locked="0"/>
    </xf>
    <xf numFmtId="0" fontId="33" fillId="0" borderId="0" xfId="426" applyNumberFormat="1" applyFont="1" applyFill="1" applyBorder="1" applyAlignment="1">
      <alignment horizontal="right" wrapText="1"/>
    </xf>
    <xf numFmtId="0" fontId="33" fillId="0" borderId="0" xfId="427" applyNumberFormat="1" applyFont="1" applyFill="1" applyBorder="1" applyAlignment="1">
      <alignment horizontal="right" wrapText="1"/>
    </xf>
    <xf numFmtId="0" fontId="0" fillId="0" borderId="0" xfId="0" applyFill="1" applyBorder="1"/>
    <xf numFmtId="2" fontId="6" fillId="3" borderId="64" xfId="0" applyNumberFormat="1" applyFont="1" applyFill="1" applyBorder="1" applyAlignment="1">
      <alignment horizontal="center" wrapText="1"/>
    </xf>
    <xf numFmtId="0" fontId="0" fillId="0" borderId="0" xfId="0" applyAlignment="1"/>
    <xf numFmtId="0" fontId="0" fillId="0" borderId="0" xfId="0" applyAlignment="1">
      <alignment horizontal="right"/>
    </xf>
    <xf numFmtId="0" fontId="2" fillId="0" borderId="0" xfId="7" applyNumberFormat="1" applyFill="1" applyBorder="1" applyAlignment="1"/>
    <xf numFmtId="0" fontId="0" fillId="0" borderId="0" xfId="0" applyNumberFormat="1" applyFill="1" applyAlignment="1">
      <alignment horizontal="right"/>
    </xf>
    <xf numFmtId="0" fontId="8" fillId="0" borderId="0" xfId="5" applyNumberFormat="1" applyFill="1" applyAlignment="1"/>
    <xf numFmtId="0" fontId="0" fillId="0" borderId="0" xfId="0" applyNumberFormat="1" applyFill="1" applyAlignment="1"/>
    <xf numFmtId="0" fontId="0" fillId="0" borderId="0" xfId="0" applyNumberFormat="1" applyFill="1" applyBorder="1" applyAlignment="1"/>
    <xf numFmtId="0" fontId="2" fillId="0" borderId="0" xfId="6" applyNumberFormat="1" applyFill="1" applyAlignment="1"/>
    <xf numFmtId="0" fontId="0" fillId="0" borderId="0" xfId="0" applyNumberFormat="1" applyFont="1" applyFill="1" applyAlignment="1"/>
    <xf numFmtId="2" fontId="0" fillId="0" borderId="0" xfId="0" applyNumberFormat="1" applyFill="1" applyAlignment="1"/>
    <xf numFmtId="0" fontId="2" fillId="0" borderId="0" xfId="8" applyNumberFormat="1" applyFill="1" applyAlignment="1"/>
    <xf numFmtId="0" fontId="0" fillId="0" borderId="0" xfId="0" applyNumberFormat="1" applyFill="1" applyAlignment="1">
      <alignment horizontal="left"/>
    </xf>
    <xf numFmtId="0" fontId="0" fillId="0" borderId="0" xfId="0" applyAlignment="1">
      <alignment horizontal="left"/>
    </xf>
    <xf numFmtId="0" fontId="8" fillId="0" borderId="0" xfId="0" applyNumberFormat="1" applyFont="1" applyFill="1" applyBorder="1" applyAlignment="1">
      <alignment horizontal="right"/>
    </xf>
    <xf numFmtId="0" fontId="22" fillId="0" borderId="0" xfId="2" applyAlignment="1">
      <alignment horizontal="left"/>
    </xf>
    <xf numFmtId="0" fontId="6" fillId="0" borderId="0" xfId="0" applyFont="1" applyAlignment="1">
      <alignment horizontal="left"/>
    </xf>
    <xf numFmtId="166" fontId="8" fillId="0" borderId="15" xfId="0" applyNumberFormat="1" applyFont="1" applyBorder="1" applyAlignment="1">
      <alignment horizontal="center" vertical="center"/>
    </xf>
    <xf numFmtId="0" fontId="25" fillId="3" borderId="2" xfId="0" applyFont="1" applyFill="1" applyBorder="1" applyAlignment="1" applyProtection="1">
      <alignment horizontal="left"/>
      <protection locked="0"/>
    </xf>
    <xf numFmtId="171" fontId="25" fillId="3" borderId="2" xfId="0" applyNumberFormat="1" applyFont="1" applyFill="1" applyBorder="1" applyAlignment="1" applyProtection="1">
      <alignment horizontal="left"/>
      <protection locked="0"/>
    </xf>
    <xf numFmtId="0" fontId="21" fillId="7" borderId="1" xfId="0" applyFont="1" applyFill="1" applyBorder="1" applyAlignment="1" applyProtection="1">
      <alignment horizontal="left"/>
      <protection hidden="1"/>
    </xf>
    <xf numFmtId="0" fontId="25" fillId="3" borderId="9" xfId="0" applyFont="1" applyFill="1" applyBorder="1" applyAlignment="1" applyProtection="1">
      <protection locked="0"/>
    </xf>
    <xf numFmtId="0" fontId="18" fillId="2" borderId="16" xfId="0" applyFont="1" applyFill="1" applyBorder="1" applyAlignment="1">
      <alignment horizontal="center" vertical="center"/>
    </xf>
    <xf numFmtId="0" fontId="18" fillId="2" borderId="17" xfId="0" applyFont="1" applyFill="1" applyBorder="1" applyAlignment="1">
      <alignment horizontal="center" vertical="center"/>
    </xf>
    <xf numFmtId="0" fontId="18" fillId="2" borderId="18" xfId="0" applyFont="1" applyFill="1" applyBorder="1" applyAlignment="1">
      <alignment horizontal="center" vertical="center"/>
    </xf>
    <xf numFmtId="0" fontId="8" fillId="7" borderId="0" xfId="0" applyFont="1" applyFill="1" applyBorder="1" applyAlignment="1">
      <alignment horizontal="left" vertical="center" wrapText="1"/>
    </xf>
    <xf numFmtId="0" fontId="8" fillId="7" borderId="3" xfId="0" applyFont="1" applyFill="1" applyBorder="1" applyAlignment="1">
      <alignment horizontal="left" vertical="center" wrapText="1"/>
    </xf>
    <xf numFmtId="0" fontId="6" fillId="2" borderId="0" xfId="0" applyFont="1" applyFill="1" applyAlignment="1">
      <alignment horizontal="left" vertical="center"/>
    </xf>
    <xf numFmtId="0" fontId="6" fillId="2" borderId="3" xfId="0" applyFont="1" applyFill="1" applyBorder="1" applyAlignment="1">
      <alignment horizontal="left" vertical="center"/>
    </xf>
    <xf numFmtId="0" fontId="20" fillId="7" borderId="0" xfId="0" applyNumberFormat="1" applyFont="1" applyFill="1" applyBorder="1" applyAlignment="1" applyProtection="1">
      <alignment horizontal="center"/>
      <protection hidden="1"/>
    </xf>
    <xf numFmtId="0" fontId="23" fillId="7" borderId="0" xfId="2" applyFont="1" applyFill="1" applyBorder="1" applyAlignment="1">
      <alignment horizontal="center" wrapText="1"/>
    </xf>
    <xf numFmtId="0" fontId="23" fillId="7" borderId="0" xfId="2" applyFont="1" applyFill="1" applyAlignment="1">
      <alignment horizontal="center" wrapText="1"/>
    </xf>
    <xf numFmtId="0" fontId="22" fillId="7" borderId="0" xfId="2" applyFill="1" applyAlignment="1">
      <alignment horizontal="center"/>
    </xf>
    <xf numFmtId="0" fontId="6" fillId="0" borderId="56" xfId="0" applyFont="1" applyBorder="1" applyAlignment="1" applyProtection="1">
      <alignment horizontal="center"/>
      <protection locked="0"/>
    </xf>
    <xf numFmtId="0" fontId="6" fillId="0" borderId="57"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5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8" fillId="0" borderId="12" xfId="0" applyFont="1" applyBorder="1" applyAlignment="1">
      <alignment horizontal="center" vertical="center" wrapText="1"/>
    </xf>
    <xf numFmtId="0" fontId="0" fillId="0" borderId="14" xfId="0" applyBorder="1" applyAlignment="1">
      <alignment horizontal="center" vertical="center" wrapText="1"/>
    </xf>
    <xf numFmtId="0" fontId="8" fillId="0" borderId="13" xfId="0" applyFont="1" applyBorder="1" applyAlignment="1">
      <alignment horizontal="center" vertical="center"/>
    </xf>
    <xf numFmtId="0" fontId="0" fillId="0" borderId="13" xfId="0" applyBorder="1" applyAlignment="1">
      <alignment horizontal="center" vertical="center"/>
    </xf>
    <xf numFmtId="0" fontId="8" fillId="0" borderId="40" xfId="0" applyFont="1" applyBorder="1" applyAlignment="1">
      <alignment horizontal="center" vertical="center" wrapText="1"/>
    </xf>
    <xf numFmtId="0" fontId="0" fillId="0" borderId="46" xfId="0" applyBorder="1" applyAlignment="1">
      <alignment horizontal="center" vertical="center" wrapText="1"/>
    </xf>
    <xf numFmtId="164" fontId="6" fillId="6" borderId="22" xfId="0" applyNumberFormat="1" applyFont="1" applyFill="1" applyBorder="1" applyAlignment="1">
      <alignment horizontal="center" wrapText="1"/>
    </xf>
    <xf numFmtId="164" fontId="6" fillId="6" borderId="23" xfId="0" applyNumberFormat="1" applyFont="1" applyFill="1" applyBorder="1" applyAlignment="1">
      <alignment horizontal="center" wrapText="1"/>
    </xf>
    <xf numFmtId="2" fontId="6" fillId="6" borderId="47" xfId="0" applyNumberFormat="1" applyFont="1" applyFill="1" applyBorder="1" applyAlignment="1">
      <alignment horizontal="center" wrapText="1"/>
    </xf>
    <xf numFmtId="2" fontId="6" fillId="6" borderId="48" xfId="0" applyNumberFormat="1" applyFont="1" applyFill="1" applyBorder="1" applyAlignment="1">
      <alignment horizontal="center" wrapText="1"/>
    </xf>
    <xf numFmtId="2" fontId="6" fillId="6" borderId="22" xfId="0" applyNumberFormat="1" applyFont="1" applyFill="1" applyBorder="1" applyAlignment="1">
      <alignment horizontal="center" wrapText="1"/>
    </xf>
    <xf numFmtId="164" fontId="7" fillId="6" borderId="22" xfId="0" applyNumberFormat="1" applyFont="1" applyFill="1" applyBorder="1" applyAlignment="1">
      <alignment horizontal="center" wrapText="1"/>
    </xf>
    <xf numFmtId="164" fontId="6" fillId="6" borderId="49" xfId="0" applyNumberFormat="1" applyFont="1" applyFill="1" applyBorder="1" applyAlignment="1">
      <alignment horizontal="center" wrapText="1"/>
    </xf>
    <xf numFmtId="164" fontId="6" fillId="6" borderId="48" xfId="0" applyNumberFormat="1" applyFont="1" applyFill="1" applyBorder="1" applyAlignment="1">
      <alignment horizontal="center" wrapText="1"/>
    </xf>
    <xf numFmtId="0" fontId="0" fillId="8" borderId="15" xfId="0" applyFill="1" applyBorder="1" applyAlignment="1">
      <alignment horizontal="left"/>
    </xf>
    <xf numFmtId="0" fontId="8" fillId="9" borderId="15" xfId="0" applyFont="1" applyFill="1" applyBorder="1" applyAlignment="1">
      <alignment horizontal="left"/>
    </xf>
    <xf numFmtId="0" fontId="0" fillId="9" borderId="15" xfId="0" applyFill="1" applyBorder="1" applyAlignment="1">
      <alignment horizontal="left"/>
    </xf>
    <xf numFmtId="0" fontId="0" fillId="10" borderId="15" xfId="0" applyFill="1" applyBorder="1" applyAlignment="1">
      <alignment horizontal="left"/>
    </xf>
    <xf numFmtId="0" fontId="18" fillId="2" borderId="16" xfId="0" applyFont="1" applyFill="1" applyBorder="1" applyAlignment="1" applyProtection="1">
      <alignment horizontal="center"/>
    </xf>
    <xf numFmtId="0" fontId="18" fillId="2" borderId="17" xfId="0" applyFont="1" applyFill="1" applyBorder="1" applyAlignment="1" applyProtection="1">
      <alignment horizontal="center"/>
    </xf>
    <xf numFmtId="0" fontId="18" fillId="2" borderId="18" xfId="0" applyFont="1" applyFill="1" applyBorder="1" applyAlignment="1" applyProtection="1">
      <alignment horizontal="center"/>
    </xf>
    <xf numFmtId="0" fontId="6" fillId="8" borderId="25" xfId="0" applyFont="1" applyFill="1" applyBorder="1" applyAlignment="1" applyProtection="1">
      <alignment horizontal="center" vertical="center" wrapText="1"/>
    </xf>
    <xf numFmtId="0" fontId="6" fillId="8" borderId="61" xfId="0" applyFont="1" applyFill="1" applyBorder="1" applyAlignment="1" applyProtection="1">
      <alignment horizontal="center" vertical="center" wrapText="1"/>
    </xf>
    <xf numFmtId="0" fontId="6" fillId="8" borderId="26" xfId="0" applyFont="1" applyFill="1" applyBorder="1" applyAlignment="1" applyProtection="1">
      <alignment horizontal="center" vertical="center" wrapText="1"/>
    </xf>
    <xf numFmtId="0" fontId="0" fillId="10" borderId="15" xfId="0" applyFill="1" applyBorder="1" applyAlignment="1" applyProtection="1">
      <alignment horizontal="center"/>
    </xf>
    <xf numFmtId="0" fontId="0" fillId="8" borderId="50" xfId="0" applyFill="1" applyBorder="1" applyAlignment="1" applyProtection="1">
      <alignment horizontal="center"/>
    </xf>
    <xf numFmtId="0" fontId="0" fillId="8" borderId="9" xfId="0" applyFill="1" applyBorder="1" applyAlignment="1" applyProtection="1">
      <alignment horizontal="center"/>
    </xf>
    <xf numFmtId="0" fontId="0" fillId="8" borderId="45" xfId="0" applyFill="1" applyBorder="1" applyAlignment="1" applyProtection="1">
      <alignment horizontal="center"/>
    </xf>
    <xf numFmtId="0" fontId="8" fillId="8" borderId="25" xfId="0" applyFont="1" applyFill="1" applyBorder="1" applyAlignment="1" applyProtection="1">
      <alignment horizontal="center" wrapText="1"/>
    </xf>
    <xf numFmtId="0" fontId="8" fillId="8" borderId="61" xfId="0" applyFont="1" applyFill="1" applyBorder="1" applyAlignment="1" applyProtection="1">
      <alignment horizontal="center" wrapText="1"/>
    </xf>
    <xf numFmtId="0" fontId="8" fillId="8" borderId="26" xfId="0" applyFont="1" applyFill="1" applyBorder="1" applyAlignment="1" applyProtection="1">
      <alignment horizontal="center" wrapText="1"/>
    </xf>
    <xf numFmtId="0" fontId="7" fillId="0" borderId="0" xfId="0" applyFont="1" applyAlignment="1">
      <alignment horizontal="center"/>
    </xf>
    <xf numFmtId="0" fontId="7" fillId="0" borderId="0" xfId="0" applyFont="1" applyAlignment="1"/>
    <xf numFmtId="0" fontId="0" fillId="3" borderId="2" xfId="0" applyFill="1" applyBorder="1" applyAlignment="1"/>
    <xf numFmtId="0" fontId="0" fillId="0" borderId="2" xfId="0" applyBorder="1" applyAlignment="1"/>
    <xf numFmtId="0" fontId="6" fillId="0" borderId="15" xfId="0" applyFont="1" applyBorder="1" applyAlignment="1">
      <alignment horizontal="center"/>
    </xf>
    <xf numFmtId="0" fontId="7" fillId="0" borderId="15" xfId="0" applyFont="1" applyBorder="1" applyAlignment="1">
      <alignment horizontal="center"/>
    </xf>
    <xf numFmtId="0" fontId="0" fillId="0" borderId="0" xfId="0" applyAlignment="1"/>
    <xf numFmtId="0" fontId="6" fillId="0" borderId="19" xfId="0" applyFont="1" applyBorder="1" applyAlignment="1" applyProtection="1">
      <alignment horizontal="center"/>
    </xf>
    <xf numFmtId="0" fontId="6" fillId="0" borderId="20" xfId="0" applyFont="1" applyBorder="1" applyAlignment="1" applyProtection="1">
      <alignment horizontal="center"/>
    </xf>
    <xf numFmtId="0" fontId="6" fillId="0" borderId="21" xfId="0" applyFont="1" applyBorder="1" applyAlignment="1" applyProtection="1">
      <alignment horizontal="center"/>
    </xf>
    <xf numFmtId="0" fontId="6" fillId="0" borderId="28" xfId="0" applyFont="1" applyBorder="1" applyAlignment="1">
      <alignment horizontal="center"/>
    </xf>
    <xf numFmtId="0" fontId="6" fillId="0" borderId="29" xfId="0" applyFont="1" applyBorder="1" applyAlignment="1">
      <alignment horizontal="center"/>
    </xf>
    <xf numFmtId="0" fontId="6" fillId="0" borderId="30" xfId="0" applyFont="1" applyBorder="1" applyAlignment="1">
      <alignment horizontal="center"/>
    </xf>
    <xf numFmtId="0" fontId="6" fillId="0" borderId="25" xfId="0" applyFont="1" applyBorder="1" applyAlignment="1">
      <alignment horizontal="center"/>
    </xf>
    <xf numFmtId="0" fontId="6" fillId="0" borderId="26" xfId="0" applyFont="1" applyBorder="1" applyAlignment="1">
      <alignment horizontal="center"/>
    </xf>
    <xf numFmtId="0" fontId="6" fillId="0" borderId="31" xfId="0" applyFont="1" applyBorder="1" applyAlignment="1" applyProtection="1">
      <alignment horizontal="center"/>
    </xf>
    <xf numFmtId="0" fontId="6" fillId="0" borderId="32" xfId="0" applyFont="1" applyBorder="1" applyAlignment="1" applyProtection="1">
      <alignment horizontal="center"/>
    </xf>
    <xf numFmtId="0" fontId="6" fillId="0" borderId="36" xfId="0" applyFont="1" applyBorder="1" applyAlignment="1" applyProtection="1">
      <alignment horizontal="center"/>
    </xf>
    <xf numFmtId="0" fontId="6" fillId="0" borderId="37" xfId="0" applyFont="1" applyBorder="1" applyAlignment="1" applyProtection="1">
      <alignment horizontal="center"/>
    </xf>
    <xf numFmtId="0" fontId="6" fillId="0" borderId="38" xfId="0" applyFont="1" applyBorder="1" applyAlignment="1" applyProtection="1">
      <alignment horizontal="center"/>
    </xf>
    <xf numFmtId="0" fontId="6" fillId="0" borderId="12" xfId="0" applyFont="1" applyBorder="1" applyAlignment="1" applyProtection="1">
      <alignment horizontal="center"/>
    </xf>
    <xf numFmtId="0" fontId="6" fillId="0" borderId="39" xfId="0" applyFont="1" applyBorder="1" applyAlignment="1" applyProtection="1">
      <alignment horizontal="center"/>
    </xf>
    <xf numFmtId="0" fontId="6" fillId="0" borderId="13" xfId="0" applyFont="1" applyBorder="1" applyAlignment="1" applyProtection="1">
      <alignment horizontal="center"/>
    </xf>
    <xf numFmtId="0" fontId="6" fillId="0" borderId="40" xfId="0" applyFont="1" applyBorder="1" applyAlignment="1" applyProtection="1">
      <alignment horizontal="center"/>
    </xf>
  </cellXfs>
  <cellStyles count="515">
    <cellStyle name="20% - Accent1 2" xfId="10" xr:uid="{00000000-0005-0000-0000-000000000000}"/>
    <cellStyle name="20% - Accent1 2 2" xfId="11" xr:uid="{00000000-0005-0000-0000-000001000000}"/>
    <cellStyle name="20% - Accent1 2 2 2" xfId="12" xr:uid="{00000000-0005-0000-0000-000002000000}"/>
    <cellStyle name="20% - Accent1 2 2 2 2" xfId="13" xr:uid="{00000000-0005-0000-0000-000003000000}"/>
    <cellStyle name="20% - Accent1 2 2 2 3" xfId="14" xr:uid="{00000000-0005-0000-0000-000004000000}"/>
    <cellStyle name="20% - Accent1 2 2 3" xfId="15" xr:uid="{00000000-0005-0000-0000-000005000000}"/>
    <cellStyle name="20% - Accent1 2 2 3 2" xfId="16" xr:uid="{00000000-0005-0000-0000-000006000000}"/>
    <cellStyle name="20% - Accent1 2 2 4" xfId="17" xr:uid="{00000000-0005-0000-0000-000007000000}"/>
    <cellStyle name="20% - Accent1 2 2 5" xfId="18" xr:uid="{00000000-0005-0000-0000-000008000000}"/>
    <cellStyle name="20% - Accent1 2 3" xfId="19" xr:uid="{00000000-0005-0000-0000-000009000000}"/>
    <cellStyle name="20% - Accent1 2 3 2" xfId="20" xr:uid="{00000000-0005-0000-0000-00000A000000}"/>
    <cellStyle name="20% - Accent1 2 3 3" xfId="21" xr:uid="{00000000-0005-0000-0000-00000B000000}"/>
    <cellStyle name="20% - Accent1 2 3 4" xfId="432" xr:uid="{00000000-0005-0000-0000-00000C000000}"/>
    <cellStyle name="20% - Accent1 2 4" xfId="22" xr:uid="{00000000-0005-0000-0000-00000D000000}"/>
    <cellStyle name="20% - Accent1 2 4 2" xfId="23" xr:uid="{00000000-0005-0000-0000-00000E000000}"/>
    <cellStyle name="20% - Accent1 2 5" xfId="24" xr:uid="{00000000-0005-0000-0000-00000F000000}"/>
    <cellStyle name="20% - Accent1 2 6" xfId="25" xr:uid="{00000000-0005-0000-0000-000010000000}"/>
    <cellStyle name="20% - Accent1 3" xfId="26" xr:uid="{00000000-0005-0000-0000-000011000000}"/>
    <cellStyle name="20% - Accent1 3 2" xfId="27" xr:uid="{00000000-0005-0000-0000-000012000000}"/>
    <cellStyle name="20% - Accent1 3 2 2" xfId="28" xr:uid="{00000000-0005-0000-0000-000013000000}"/>
    <cellStyle name="20% - Accent1 3 2 3" xfId="29" xr:uid="{00000000-0005-0000-0000-000014000000}"/>
    <cellStyle name="20% - Accent1 3 3" xfId="30" xr:uid="{00000000-0005-0000-0000-000015000000}"/>
    <cellStyle name="20% - Accent1 3 3 2" xfId="31" xr:uid="{00000000-0005-0000-0000-000016000000}"/>
    <cellStyle name="20% - Accent1 3 4" xfId="32" xr:uid="{00000000-0005-0000-0000-000017000000}"/>
    <cellStyle name="20% - Accent1 3 5" xfId="33" xr:uid="{00000000-0005-0000-0000-000018000000}"/>
    <cellStyle name="20% - Accent1 4" xfId="34" xr:uid="{00000000-0005-0000-0000-000019000000}"/>
    <cellStyle name="20% - Accent1 4 2" xfId="35" xr:uid="{00000000-0005-0000-0000-00001A000000}"/>
    <cellStyle name="20% - Accent1 4 3" xfId="36" xr:uid="{00000000-0005-0000-0000-00001B000000}"/>
    <cellStyle name="20% - Accent1 4 4" xfId="433" xr:uid="{00000000-0005-0000-0000-00001C000000}"/>
    <cellStyle name="20% - Accent1 5" xfId="37" xr:uid="{00000000-0005-0000-0000-00001D000000}"/>
    <cellStyle name="20% - Accent1 5 2" xfId="38" xr:uid="{00000000-0005-0000-0000-00001E000000}"/>
    <cellStyle name="20% - Accent1 6" xfId="39" xr:uid="{00000000-0005-0000-0000-00001F000000}"/>
    <cellStyle name="20% - Accent1 7" xfId="40" xr:uid="{00000000-0005-0000-0000-000020000000}"/>
    <cellStyle name="20% - Accent2 2" xfId="41" xr:uid="{00000000-0005-0000-0000-000021000000}"/>
    <cellStyle name="20% - Accent2 2 2" xfId="42" xr:uid="{00000000-0005-0000-0000-000022000000}"/>
    <cellStyle name="20% - Accent2 2 2 2" xfId="43" xr:uid="{00000000-0005-0000-0000-000023000000}"/>
    <cellStyle name="20% - Accent2 2 2 2 2" xfId="44" xr:uid="{00000000-0005-0000-0000-000024000000}"/>
    <cellStyle name="20% - Accent2 2 2 2 3" xfId="45" xr:uid="{00000000-0005-0000-0000-000025000000}"/>
    <cellStyle name="20% - Accent2 2 2 3" xfId="46" xr:uid="{00000000-0005-0000-0000-000026000000}"/>
    <cellStyle name="20% - Accent2 2 2 3 2" xfId="47" xr:uid="{00000000-0005-0000-0000-000027000000}"/>
    <cellStyle name="20% - Accent2 2 2 4" xfId="48" xr:uid="{00000000-0005-0000-0000-000028000000}"/>
    <cellStyle name="20% - Accent2 2 2 5" xfId="49" xr:uid="{00000000-0005-0000-0000-000029000000}"/>
    <cellStyle name="20% - Accent2 2 3" xfId="50" xr:uid="{00000000-0005-0000-0000-00002A000000}"/>
    <cellStyle name="20% - Accent2 2 3 2" xfId="51" xr:uid="{00000000-0005-0000-0000-00002B000000}"/>
    <cellStyle name="20% - Accent2 2 3 3" xfId="52" xr:uid="{00000000-0005-0000-0000-00002C000000}"/>
    <cellStyle name="20% - Accent2 2 3 4" xfId="434" xr:uid="{00000000-0005-0000-0000-00002D000000}"/>
    <cellStyle name="20% - Accent2 2 4" xfId="53" xr:uid="{00000000-0005-0000-0000-00002E000000}"/>
    <cellStyle name="20% - Accent2 2 4 2" xfId="54" xr:uid="{00000000-0005-0000-0000-00002F000000}"/>
    <cellStyle name="20% - Accent2 2 5" xfId="55" xr:uid="{00000000-0005-0000-0000-000030000000}"/>
    <cellStyle name="20% - Accent2 2 6" xfId="56" xr:uid="{00000000-0005-0000-0000-000031000000}"/>
    <cellStyle name="20% - Accent2 3" xfId="57" xr:uid="{00000000-0005-0000-0000-000032000000}"/>
    <cellStyle name="20% - Accent2 3 2" xfId="58" xr:uid="{00000000-0005-0000-0000-000033000000}"/>
    <cellStyle name="20% - Accent2 3 2 2" xfId="59" xr:uid="{00000000-0005-0000-0000-000034000000}"/>
    <cellStyle name="20% - Accent2 3 2 3" xfId="60" xr:uid="{00000000-0005-0000-0000-000035000000}"/>
    <cellStyle name="20% - Accent2 3 3" xfId="61" xr:uid="{00000000-0005-0000-0000-000036000000}"/>
    <cellStyle name="20% - Accent2 3 3 2" xfId="62" xr:uid="{00000000-0005-0000-0000-000037000000}"/>
    <cellStyle name="20% - Accent2 3 4" xfId="63" xr:uid="{00000000-0005-0000-0000-000038000000}"/>
    <cellStyle name="20% - Accent2 3 5" xfId="64" xr:uid="{00000000-0005-0000-0000-000039000000}"/>
    <cellStyle name="20% - Accent2 4" xfId="65" xr:uid="{00000000-0005-0000-0000-00003A000000}"/>
    <cellStyle name="20% - Accent2 4 2" xfId="66" xr:uid="{00000000-0005-0000-0000-00003B000000}"/>
    <cellStyle name="20% - Accent2 4 3" xfId="67" xr:uid="{00000000-0005-0000-0000-00003C000000}"/>
    <cellStyle name="20% - Accent2 4 4" xfId="435" xr:uid="{00000000-0005-0000-0000-00003D000000}"/>
    <cellStyle name="20% - Accent2 5" xfId="68" xr:uid="{00000000-0005-0000-0000-00003E000000}"/>
    <cellStyle name="20% - Accent2 5 2" xfId="69" xr:uid="{00000000-0005-0000-0000-00003F000000}"/>
    <cellStyle name="20% - Accent2 6" xfId="70" xr:uid="{00000000-0005-0000-0000-000040000000}"/>
    <cellStyle name="20% - Accent2 7" xfId="71" xr:uid="{00000000-0005-0000-0000-000041000000}"/>
    <cellStyle name="20% - Accent3 2" xfId="72" xr:uid="{00000000-0005-0000-0000-000042000000}"/>
    <cellStyle name="20% - Accent3 2 2" xfId="73" xr:uid="{00000000-0005-0000-0000-000043000000}"/>
    <cellStyle name="20% - Accent3 2 2 2" xfId="74" xr:uid="{00000000-0005-0000-0000-000044000000}"/>
    <cellStyle name="20% - Accent3 2 2 2 2" xfId="75" xr:uid="{00000000-0005-0000-0000-000045000000}"/>
    <cellStyle name="20% - Accent3 2 2 2 3" xfId="76" xr:uid="{00000000-0005-0000-0000-000046000000}"/>
    <cellStyle name="20% - Accent3 2 2 3" xfId="77" xr:uid="{00000000-0005-0000-0000-000047000000}"/>
    <cellStyle name="20% - Accent3 2 2 3 2" xfId="78" xr:uid="{00000000-0005-0000-0000-000048000000}"/>
    <cellStyle name="20% - Accent3 2 2 4" xfId="79" xr:uid="{00000000-0005-0000-0000-000049000000}"/>
    <cellStyle name="20% - Accent3 2 2 5" xfId="80" xr:uid="{00000000-0005-0000-0000-00004A000000}"/>
    <cellStyle name="20% - Accent3 2 3" xfId="81" xr:uid="{00000000-0005-0000-0000-00004B000000}"/>
    <cellStyle name="20% - Accent3 2 3 2" xfId="82" xr:uid="{00000000-0005-0000-0000-00004C000000}"/>
    <cellStyle name="20% - Accent3 2 3 3" xfId="83" xr:uid="{00000000-0005-0000-0000-00004D000000}"/>
    <cellStyle name="20% - Accent3 2 3 4" xfId="436" xr:uid="{00000000-0005-0000-0000-00004E000000}"/>
    <cellStyle name="20% - Accent3 2 4" xfId="84" xr:uid="{00000000-0005-0000-0000-00004F000000}"/>
    <cellStyle name="20% - Accent3 2 4 2" xfId="85" xr:uid="{00000000-0005-0000-0000-000050000000}"/>
    <cellStyle name="20% - Accent3 2 5" xfId="86" xr:uid="{00000000-0005-0000-0000-000051000000}"/>
    <cellStyle name="20% - Accent3 2 6" xfId="87" xr:uid="{00000000-0005-0000-0000-000052000000}"/>
    <cellStyle name="20% - Accent3 3" xfId="88" xr:uid="{00000000-0005-0000-0000-000053000000}"/>
    <cellStyle name="20% - Accent3 3 2" xfId="89" xr:uid="{00000000-0005-0000-0000-000054000000}"/>
    <cellStyle name="20% - Accent3 3 2 2" xfId="90" xr:uid="{00000000-0005-0000-0000-000055000000}"/>
    <cellStyle name="20% - Accent3 3 2 3" xfId="91" xr:uid="{00000000-0005-0000-0000-000056000000}"/>
    <cellStyle name="20% - Accent3 3 3" xfId="92" xr:uid="{00000000-0005-0000-0000-000057000000}"/>
    <cellStyle name="20% - Accent3 3 3 2" xfId="93" xr:uid="{00000000-0005-0000-0000-000058000000}"/>
    <cellStyle name="20% - Accent3 3 4" xfId="94" xr:uid="{00000000-0005-0000-0000-000059000000}"/>
    <cellStyle name="20% - Accent3 3 5" xfId="95" xr:uid="{00000000-0005-0000-0000-00005A000000}"/>
    <cellStyle name="20% - Accent3 4" xfId="96" xr:uid="{00000000-0005-0000-0000-00005B000000}"/>
    <cellStyle name="20% - Accent3 4 2" xfId="97" xr:uid="{00000000-0005-0000-0000-00005C000000}"/>
    <cellStyle name="20% - Accent3 4 3" xfId="98" xr:uid="{00000000-0005-0000-0000-00005D000000}"/>
    <cellStyle name="20% - Accent3 4 4" xfId="437" xr:uid="{00000000-0005-0000-0000-00005E000000}"/>
    <cellStyle name="20% - Accent3 5" xfId="99" xr:uid="{00000000-0005-0000-0000-00005F000000}"/>
    <cellStyle name="20% - Accent3 5 2" xfId="100" xr:uid="{00000000-0005-0000-0000-000060000000}"/>
    <cellStyle name="20% - Accent3 6" xfId="101" xr:uid="{00000000-0005-0000-0000-000061000000}"/>
    <cellStyle name="20% - Accent3 7" xfId="102" xr:uid="{00000000-0005-0000-0000-000062000000}"/>
    <cellStyle name="20% - Accent4 2" xfId="103" xr:uid="{00000000-0005-0000-0000-000063000000}"/>
    <cellStyle name="20% - Accent4 2 2" xfId="104" xr:uid="{00000000-0005-0000-0000-000064000000}"/>
    <cellStyle name="20% - Accent4 2 2 2" xfId="105" xr:uid="{00000000-0005-0000-0000-000065000000}"/>
    <cellStyle name="20% - Accent4 2 2 2 2" xfId="106" xr:uid="{00000000-0005-0000-0000-000066000000}"/>
    <cellStyle name="20% - Accent4 2 2 2 3" xfId="107" xr:uid="{00000000-0005-0000-0000-000067000000}"/>
    <cellStyle name="20% - Accent4 2 2 3" xfId="108" xr:uid="{00000000-0005-0000-0000-000068000000}"/>
    <cellStyle name="20% - Accent4 2 2 3 2" xfId="109" xr:uid="{00000000-0005-0000-0000-000069000000}"/>
    <cellStyle name="20% - Accent4 2 2 4" xfId="110" xr:uid="{00000000-0005-0000-0000-00006A000000}"/>
    <cellStyle name="20% - Accent4 2 2 5" xfId="111" xr:uid="{00000000-0005-0000-0000-00006B000000}"/>
    <cellStyle name="20% - Accent4 2 3" xfId="112" xr:uid="{00000000-0005-0000-0000-00006C000000}"/>
    <cellStyle name="20% - Accent4 2 3 2" xfId="113" xr:uid="{00000000-0005-0000-0000-00006D000000}"/>
    <cellStyle name="20% - Accent4 2 3 3" xfId="114" xr:uid="{00000000-0005-0000-0000-00006E000000}"/>
    <cellStyle name="20% - Accent4 2 3 4" xfId="438" xr:uid="{00000000-0005-0000-0000-00006F000000}"/>
    <cellStyle name="20% - Accent4 2 4" xfId="115" xr:uid="{00000000-0005-0000-0000-000070000000}"/>
    <cellStyle name="20% - Accent4 2 4 2" xfId="116" xr:uid="{00000000-0005-0000-0000-000071000000}"/>
    <cellStyle name="20% - Accent4 2 5" xfId="117" xr:uid="{00000000-0005-0000-0000-000072000000}"/>
    <cellStyle name="20% - Accent4 2 6" xfId="118" xr:uid="{00000000-0005-0000-0000-000073000000}"/>
    <cellStyle name="20% - Accent4 3" xfId="119" xr:uid="{00000000-0005-0000-0000-000074000000}"/>
    <cellStyle name="20% - Accent4 3 2" xfId="120" xr:uid="{00000000-0005-0000-0000-000075000000}"/>
    <cellStyle name="20% - Accent4 3 2 2" xfId="121" xr:uid="{00000000-0005-0000-0000-000076000000}"/>
    <cellStyle name="20% - Accent4 3 2 3" xfId="122" xr:uid="{00000000-0005-0000-0000-000077000000}"/>
    <cellStyle name="20% - Accent4 3 3" xfId="123" xr:uid="{00000000-0005-0000-0000-000078000000}"/>
    <cellStyle name="20% - Accent4 3 3 2" xfId="124" xr:uid="{00000000-0005-0000-0000-000079000000}"/>
    <cellStyle name="20% - Accent4 3 4" xfId="125" xr:uid="{00000000-0005-0000-0000-00007A000000}"/>
    <cellStyle name="20% - Accent4 3 5" xfId="126" xr:uid="{00000000-0005-0000-0000-00007B000000}"/>
    <cellStyle name="20% - Accent4 4" xfId="127" xr:uid="{00000000-0005-0000-0000-00007C000000}"/>
    <cellStyle name="20% - Accent4 4 2" xfId="128" xr:uid="{00000000-0005-0000-0000-00007D000000}"/>
    <cellStyle name="20% - Accent4 4 3" xfId="129" xr:uid="{00000000-0005-0000-0000-00007E000000}"/>
    <cellStyle name="20% - Accent4 4 4" xfId="439" xr:uid="{00000000-0005-0000-0000-00007F000000}"/>
    <cellStyle name="20% - Accent4 5" xfId="130" xr:uid="{00000000-0005-0000-0000-000080000000}"/>
    <cellStyle name="20% - Accent4 5 2" xfId="131" xr:uid="{00000000-0005-0000-0000-000081000000}"/>
    <cellStyle name="20% - Accent4 6" xfId="132" xr:uid="{00000000-0005-0000-0000-000082000000}"/>
    <cellStyle name="20% - Accent4 7" xfId="133" xr:uid="{00000000-0005-0000-0000-000083000000}"/>
    <cellStyle name="20% - Accent5 2" xfId="134" xr:uid="{00000000-0005-0000-0000-000084000000}"/>
    <cellStyle name="20% - Accent5 2 2" xfId="135" xr:uid="{00000000-0005-0000-0000-000085000000}"/>
    <cellStyle name="20% - Accent5 2 2 2" xfId="136" xr:uid="{00000000-0005-0000-0000-000086000000}"/>
    <cellStyle name="20% - Accent5 2 2 2 2" xfId="137" xr:uid="{00000000-0005-0000-0000-000087000000}"/>
    <cellStyle name="20% - Accent5 2 2 2 3" xfId="138" xr:uid="{00000000-0005-0000-0000-000088000000}"/>
    <cellStyle name="20% - Accent5 2 2 3" xfId="139" xr:uid="{00000000-0005-0000-0000-000089000000}"/>
    <cellStyle name="20% - Accent5 2 2 3 2" xfId="140" xr:uid="{00000000-0005-0000-0000-00008A000000}"/>
    <cellStyle name="20% - Accent5 2 2 4" xfId="141" xr:uid="{00000000-0005-0000-0000-00008B000000}"/>
    <cellStyle name="20% - Accent5 2 2 5" xfId="142" xr:uid="{00000000-0005-0000-0000-00008C000000}"/>
    <cellStyle name="20% - Accent5 2 3" xfId="143" xr:uid="{00000000-0005-0000-0000-00008D000000}"/>
    <cellStyle name="20% - Accent5 2 3 2" xfId="144" xr:uid="{00000000-0005-0000-0000-00008E000000}"/>
    <cellStyle name="20% - Accent5 2 3 3" xfId="145" xr:uid="{00000000-0005-0000-0000-00008F000000}"/>
    <cellStyle name="20% - Accent5 2 3 4" xfId="440" xr:uid="{00000000-0005-0000-0000-000090000000}"/>
    <cellStyle name="20% - Accent5 2 4" xfId="146" xr:uid="{00000000-0005-0000-0000-000091000000}"/>
    <cellStyle name="20% - Accent5 2 4 2" xfId="147" xr:uid="{00000000-0005-0000-0000-000092000000}"/>
    <cellStyle name="20% - Accent5 2 5" xfId="148" xr:uid="{00000000-0005-0000-0000-000093000000}"/>
    <cellStyle name="20% - Accent5 2 6" xfId="149" xr:uid="{00000000-0005-0000-0000-000094000000}"/>
    <cellStyle name="20% - Accent5 3" xfId="150" xr:uid="{00000000-0005-0000-0000-000095000000}"/>
    <cellStyle name="20% - Accent5 3 2" xfId="151" xr:uid="{00000000-0005-0000-0000-000096000000}"/>
    <cellStyle name="20% - Accent5 3 2 2" xfId="152" xr:uid="{00000000-0005-0000-0000-000097000000}"/>
    <cellStyle name="20% - Accent5 3 2 3" xfId="153" xr:uid="{00000000-0005-0000-0000-000098000000}"/>
    <cellStyle name="20% - Accent5 3 3" xfId="154" xr:uid="{00000000-0005-0000-0000-000099000000}"/>
    <cellStyle name="20% - Accent5 3 3 2" xfId="155" xr:uid="{00000000-0005-0000-0000-00009A000000}"/>
    <cellStyle name="20% - Accent5 3 4" xfId="156" xr:uid="{00000000-0005-0000-0000-00009B000000}"/>
    <cellStyle name="20% - Accent5 3 5" xfId="157" xr:uid="{00000000-0005-0000-0000-00009C000000}"/>
    <cellStyle name="20% - Accent5 4" xfId="158" xr:uid="{00000000-0005-0000-0000-00009D000000}"/>
    <cellStyle name="20% - Accent5 4 2" xfId="159" xr:uid="{00000000-0005-0000-0000-00009E000000}"/>
    <cellStyle name="20% - Accent5 4 3" xfId="160" xr:uid="{00000000-0005-0000-0000-00009F000000}"/>
    <cellStyle name="20% - Accent5 4 4" xfId="441" xr:uid="{00000000-0005-0000-0000-0000A0000000}"/>
    <cellStyle name="20% - Accent5 5" xfId="161" xr:uid="{00000000-0005-0000-0000-0000A1000000}"/>
    <cellStyle name="20% - Accent5 5 2" xfId="162" xr:uid="{00000000-0005-0000-0000-0000A2000000}"/>
    <cellStyle name="20% - Accent5 6" xfId="163" xr:uid="{00000000-0005-0000-0000-0000A3000000}"/>
    <cellStyle name="20% - Accent5 7" xfId="164" xr:uid="{00000000-0005-0000-0000-0000A4000000}"/>
    <cellStyle name="20% - Accent6 2" xfId="165" xr:uid="{00000000-0005-0000-0000-0000A5000000}"/>
    <cellStyle name="20% - Accent6 2 2" xfId="166" xr:uid="{00000000-0005-0000-0000-0000A6000000}"/>
    <cellStyle name="20% - Accent6 2 2 2" xfId="167" xr:uid="{00000000-0005-0000-0000-0000A7000000}"/>
    <cellStyle name="20% - Accent6 2 2 2 2" xfId="168" xr:uid="{00000000-0005-0000-0000-0000A8000000}"/>
    <cellStyle name="20% - Accent6 2 2 2 3" xfId="169" xr:uid="{00000000-0005-0000-0000-0000A9000000}"/>
    <cellStyle name="20% - Accent6 2 2 3" xfId="170" xr:uid="{00000000-0005-0000-0000-0000AA000000}"/>
    <cellStyle name="20% - Accent6 2 2 3 2" xfId="171" xr:uid="{00000000-0005-0000-0000-0000AB000000}"/>
    <cellStyle name="20% - Accent6 2 2 4" xfId="172" xr:uid="{00000000-0005-0000-0000-0000AC000000}"/>
    <cellStyle name="20% - Accent6 2 2 5" xfId="173" xr:uid="{00000000-0005-0000-0000-0000AD000000}"/>
    <cellStyle name="20% - Accent6 2 3" xfId="174" xr:uid="{00000000-0005-0000-0000-0000AE000000}"/>
    <cellStyle name="20% - Accent6 2 3 2" xfId="175" xr:uid="{00000000-0005-0000-0000-0000AF000000}"/>
    <cellStyle name="20% - Accent6 2 3 3" xfId="176" xr:uid="{00000000-0005-0000-0000-0000B0000000}"/>
    <cellStyle name="20% - Accent6 2 3 4" xfId="442" xr:uid="{00000000-0005-0000-0000-0000B1000000}"/>
    <cellStyle name="20% - Accent6 2 4" xfId="177" xr:uid="{00000000-0005-0000-0000-0000B2000000}"/>
    <cellStyle name="20% - Accent6 2 4 2" xfId="178" xr:uid="{00000000-0005-0000-0000-0000B3000000}"/>
    <cellStyle name="20% - Accent6 2 5" xfId="179" xr:uid="{00000000-0005-0000-0000-0000B4000000}"/>
    <cellStyle name="20% - Accent6 2 6" xfId="180" xr:uid="{00000000-0005-0000-0000-0000B5000000}"/>
    <cellStyle name="20% - Accent6 3" xfId="181" xr:uid="{00000000-0005-0000-0000-0000B6000000}"/>
    <cellStyle name="20% - Accent6 3 2" xfId="182" xr:uid="{00000000-0005-0000-0000-0000B7000000}"/>
    <cellStyle name="20% - Accent6 3 2 2" xfId="183" xr:uid="{00000000-0005-0000-0000-0000B8000000}"/>
    <cellStyle name="20% - Accent6 3 2 3" xfId="184" xr:uid="{00000000-0005-0000-0000-0000B9000000}"/>
    <cellStyle name="20% - Accent6 3 3" xfId="185" xr:uid="{00000000-0005-0000-0000-0000BA000000}"/>
    <cellStyle name="20% - Accent6 3 3 2" xfId="186" xr:uid="{00000000-0005-0000-0000-0000BB000000}"/>
    <cellStyle name="20% - Accent6 3 4" xfId="187" xr:uid="{00000000-0005-0000-0000-0000BC000000}"/>
    <cellStyle name="20% - Accent6 3 5" xfId="188" xr:uid="{00000000-0005-0000-0000-0000BD000000}"/>
    <cellStyle name="20% - Accent6 4" xfId="189" xr:uid="{00000000-0005-0000-0000-0000BE000000}"/>
    <cellStyle name="20% - Accent6 4 2" xfId="190" xr:uid="{00000000-0005-0000-0000-0000BF000000}"/>
    <cellStyle name="20% - Accent6 4 3" xfId="191" xr:uid="{00000000-0005-0000-0000-0000C0000000}"/>
    <cellStyle name="20% - Accent6 4 4" xfId="443" xr:uid="{00000000-0005-0000-0000-0000C1000000}"/>
    <cellStyle name="20% - Accent6 5" xfId="192" xr:uid="{00000000-0005-0000-0000-0000C2000000}"/>
    <cellStyle name="20% - Accent6 5 2" xfId="193" xr:uid="{00000000-0005-0000-0000-0000C3000000}"/>
    <cellStyle name="20% - Accent6 6" xfId="194" xr:uid="{00000000-0005-0000-0000-0000C4000000}"/>
    <cellStyle name="20% - Accent6 7" xfId="195" xr:uid="{00000000-0005-0000-0000-0000C5000000}"/>
    <cellStyle name="40% - Accent1 2" xfId="196" xr:uid="{00000000-0005-0000-0000-0000C6000000}"/>
    <cellStyle name="40% - Accent1 2 2" xfId="197" xr:uid="{00000000-0005-0000-0000-0000C7000000}"/>
    <cellStyle name="40% - Accent1 2 2 2" xfId="198" xr:uid="{00000000-0005-0000-0000-0000C8000000}"/>
    <cellStyle name="40% - Accent1 2 2 2 2" xfId="199" xr:uid="{00000000-0005-0000-0000-0000C9000000}"/>
    <cellStyle name="40% - Accent1 2 2 2 3" xfId="200" xr:uid="{00000000-0005-0000-0000-0000CA000000}"/>
    <cellStyle name="40% - Accent1 2 2 3" xfId="201" xr:uid="{00000000-0005-0000-0000-0000CB000000}"/>
    <cellStyle name="40% - Accent1 2 2 3 2" xfId="202" xr:uid="{00000000-0005-0000-0000-0000CC000000}"/>
    <cellStyle name="40% - Accent1 2 2 4" xfId="203" xr:uid="{00000000-0005-0000-0000-0000CD000000}"/>
    <cellStyle name="40% - Accent1 2 2 5" xfId="204" xr:uid="{00000000-0005-0000-0000-0000CE000000}"/>
    <cellStyle name="40% - Accent1 2 3" xfId="205" xr:uid="{00000000-0005-0000-0000-0000CF000000}"/>
    <cellStyle name="40% - Accent1 2 3 2" xfId="206" xr:uid="{00000000-0005-0000-0000-0000D0000000}"/>
    <cellStyle name="40% - Accent1 2 3 3" xfId="207" xr:uid="{00000000-0005-0000-0000-0000D1000000}"/>
    <cellStyle name="40% - Accent1 2 3 4" xfId="444" xr:uid="{00000000-0005-0000-0000-0000D2000000}"/>
    <cellStyle name="40% - Accent1 2 4" xfId="208" xr:uid="{00000000-0005-0000-0000-0000D3000000}"/>
    <cellStyle name="40% - Accent1 2 4 2" xfId="209" xr:uid="{00000000-0005-0000-0000-0000D4000000}"/>
    <cellStyle name="40% - Accent1 2 5" xfId="210" xr:uid="{00000000-0005-0000-0000-0000D5000000}"/>
    <cellStyle name="40% - Accent1 2 6" xfId="211" xr:uid="{00000000-0005-0000-0000-0000D6000000}"/>
    <cellStyle name="40% - Accent1 3" xfId="212" xr:uid="{00000000-0005-0000-0000-0000D7000000}"/>
    <cellStyle name="40% - Accent1 3 2" xfId="213" xr:uid="{00000000-0005-0000-0000-0000D8000000}"/>
    <cellStyle name="40% - Accent1 3 2 2" xfId="214" xr:uid="{00000000-0005-0000-0000-0000D9000000}"/>
    <cellStyle name="40% - Accent1 3 2 3" xfId="215" xr:uid="{00000000-0005-0000-0000-0000DA000000}"/>
    <cellStyle name="40% - Accent1 3 3" xfId="216" xr:uid="{00000000-0005-0000-0000-0000DB000000}"/>
    <cellStyle name="40% - Accent1 3 3 2" xfId="217" xr:uid="{00000000-0005-0000-0000-0000DC000000}"/>
    <cellStyle name="40% - Accent1 3 4" xfId="218" xr:uid="{00000000-0005-0000-0000-0000DD000000}"/>
    <cellStyle name="40% - Accent1 3 5" xfId="219" xr:uid="{00000000-0005-0000-0000-0000DE000000}"/>
    <cellStyle name="40% - Accent1 4" xfId="220" xr:uid="{00000000-0005-0000-0000-0000DF000000}"/>
    <cellStyle name="40% - Accent1 4 2" xfId="221" xr:uid="{00000000-0005-0000-0000-0000E0000000}"/>
    <cellStyle name="40% - Accent1 4 3" xfId="222" xr:uid="{00000000-0005-0000-0000-0000E1000000}"/>
    <cellStyle name="40% - Accent1 4 4" xfId="445" xr:uid="{00000000-0005-0000-0000-0000E2000000}"/>
    <cellStyle name="40% - Accent1 5" xfId="223" xr:uid="{00000000-0005-0000-0000-0000E3000000}"/>
    <cellStyle name="40% - Accent1 5 2" xfId="224" xr:uid="{00000000-0005-0000-0000-0000E4000000}"/>
    <cellStyle name="40% - Accent1 6" xfId="225" xr:uid="{00000000-0005-0000-0000-0000E5000000}"/>
    <cellStyle name="40% - Accent1 7" xfId="226" xr:uid="{00000000-0005-0000-0000-0000E6000000}"/>
    <cellStyle name="40% - Accent2 2" xfId="227" xr:uid="{00000000-0005-0000-0000-0000E7000000}"/>
    <cellStyle name="40% - Accent2 2 2" xfId="228" xr:uid="{00000000-0005-0000-0000-0000E8000000}"/>
    <cellStyle name="40% - Accent2 2 2 2" xfId="229" xr:uid="{00000000-0005-0000-0000-0000E9000000}"/>
    <cellStyle name="40% - Accent2 2 2 2 2" xfId="230" xr:uid="{00000000-0005-0000-0000-0000EA000000}"/>
    <cellStyle name="40% - Accent2 2 2 2 3" xfId="231" xr:uid="{00000000-0005-0000-0000-0000EB000000}"/>
    <cellStyle name="40% - Accent2 2 2 3" xfId="232" xr:uid="{00000000-0005-0000-0000-0000EC000000}"/>
    <cellStyle name="40% - Accent2 2 2 3 2" xfId="233" xr:uid="{00000000-0005-0000-0000-0000ED000000}"/>
    <cellStyle name="40% - Accent2 2 2 4" xfId="234" xr:uid="{00000000-0005-0000-0000-0000EE000000}"/>
    <cellStyle name="40% - Accent2 2 2 5" xfId="235" xr:uid="{00000000-0005-0000-0000-0000EF000000}"/>
    <cellStyle name="40% - Accent2 2 3" xfId="236" xr:uid="{00000000-0005-0000-0000-0000F0000000}"/>
    <cellStyle name="40% - Accent2 2 3 2" xfId="237" xr:uid="{00000000-0005-0000-0000-0000F1000000}"/>
    <cellStyle name="40% - Accent2 2 3 3" xfId="238" xr:uid="{00000000-0005-0000-0000-0000F2000000}"/>
    <cellStyle name="40% - Accent2 2 3 4" xfId="446" xr:uid="{00000000-0005-0000-0000-0000F3000000}"/>
    <cellStyle name="40% - Accent2 2 4" xfId="239" xr:uid="{00000000-0005-0000-0000-0000F4000000}"/>
    <cellStyle name="40% - Accent2 2 4 2" xfId="240" xr:uid="{00000000-0005-0000-0000-0000F5000000}"/>
    <cellStyle name="40% - Accent2 2 5" xfId="241" xr:uid="{00000000-0005-0000-0000-0000F6000000}"/>
    <cellStyle name="40% - Accent2 2 6" xfId="242" xr:uid="{00000000-0005-0000-0000-0000F7000000}"/>
    <cellStyle name="40% - Accent2 3" xfId="243" xr:uid="{00000000-0005-0000-0000-0000F8000000}"/>
    <cellStyle name="40% - Accent2 3 2" xfId="244" xr:uid="{00000000-0005-0000-0000-0000F9000000}"/>
    <cellStyle name="40% - Accent2 3 2 2" xfId="245" xr:uid="{00000000-0005-0000-0000-0000FA000000}"/>
    <cellStyle name="40% - Accent2 3 2 3" xfId="246" xr:uid="{00000000-0005-0000-0000-0000FB000000}"/>
    <cellStyle name="40% - Accent2 3 3" xfId="247" xr:uid="{00000000-0005-0000-0000-0000FC000000}"/>
    <cellStyle name="40% - Accent2 3 3 2" xfId="248" xr:uid="{00000000-0005-0000-0000-0000FD000000}"/>
    <cellStyle name="40% - Accent2 3 4" xfId="249" xr:uid="{00000000-0005-0000-0000-0000FE000000}"/>
    <cellStyle name="40% - Accent2 3 5" xfId="250" xr:uid="{00000000-0005-0000-0000-0000FF000000}"/>
    <cellStyle name="40% - Accent2 4" xfId="251" xr:uid="{00000000-0005-0000-0000-000000010000}"/>
    <cellStyle name="40% - Accent2 4 2" xfId="252" xr:uid="{00000000-0005-0000-0000-000001010000}"/>
    <cellStyle name="40% - Accent2 4 3" xfId="253" xr:uid="{00000000-0005-0000-0000-000002010000}"/>
    <cellStyle name="40% - Accent2 4 4" xfId="447" xr:uid="{00000000-0005-0000-0000-000003010000}"/>
    <cellStyle name="40% - Accent2 5" xfId="254" xr:uid="{00000000-0005-0000-0000-000004010000}"/>
    <cellStyle name="40% - Accent2 5 2" xfId="255" xr:uid="{00000000-0005-0000-0000-000005010000}"/>
    <cellStyle name="40% - Accent2 6" xfId="256" xr:uid="{00000000-0005-0000-0000-000006010000}"/>
    <cellStyle name="40% - Accent2 7" xfId="257" xr:uid="{00000000-0005-0000-0000-000007010000}"/>
    <cellStyle name="40% - Accent3 2" xfId="258" xr:uid="{00000000-0005-0000-0000-000008010000}"/>
    <cellStyle name="40% - Accent3 2 2" xfId="259" xr:uid="{00000000-0005-0000-0000-000009010000}"/>
    <cellStyle name="40% - Accent3 2 2 2" xfId="260" xr:uid="{00000000-0005-0000-0000-00000A010000}"/>
    <cellStyle name="40% - Accent3 2 2 2 2" xfId="261" xr:uid="{00000000-0005-0000-0000-00000B010000}"/>
    <cellStyle name="40% - Accent3 2 2 2 3" xfId="262" xr:uid="{00000000-0005-0000-0000-00000C010000}"/>
    <cellStyle name="40% - Accent3 2 2 3" xfId="263" xr:uid="{00000000-0005-0000-0000-00000D010000}"/>
    <cellStyle name="40% - Accent3 2 2 3 2" xfId="264" xr:uid="{00000000-0005-0000-0000-00000E010000}"/>
    <cellStyle name="40% - Accent3 2 2 4" xfId="265" xr:uid="{00000000-0005-0000-0000-00000F010000}"/>
    <cellStyle name="40% - Accent3 2 2 5" xfId="266" xr:uid="{00000000-0005-0000-0000-000010010000}"/>
    <cellStyle name="40% - Accent3 2 3" xfId="267" xr:uid="{00000000-0005-0000-0000-000011010000}"/>
    <cellStyle name="40% - Accent3 2 3 2" xfId="268" xr:uid="{00000000-0005-0000-0000-000012010000}"/>
    <cellStyle name="40% - Accent3 2 3 3" xfId="269" xr:uid="{00000000-0005-0000-0000-000013010000}"/>
    <cellStyle name="40% - Accent3 2 3 4" xfId="448" xr:uid="{00000000-0005-0000-0000-000014010000}"/>
    <cellStyle name="40% - Accent3 2 4" xfId="270" xr:uid="{00000000-0005-0000-0000-000015010000}"/>
    <cellStyle name="40% - Accent3 2 4 2" xfId="271" xr:uid="{00000000-0005-0000-0000-000016010000}"/>
    <cellStyle name="40% - Accent3 2 5" xfId="272" xr:uid="{00000000-0005-0000-0000-000017010000}"/>
    <cellStyle name="40% - Accent3 2 6" xfId="273" xr:uid="{00000000-0005-0000-0000-000018010000}"/>
    <cellStyle name="40% - Accent3 3" xfId="274" xr:uid="{00000000-0005-0000-0000-000019010000}"/>
    <cellStyle name="40% - Accent3 3 2" xfId="275" xr:uid="{00000000-0005-0000-0000-00001A010000}"/>
    <cellStyle name="40% - Accent3 3 2 2" xfId="276" xr:uid="{00000000-0005-0000-0000-00001B010000}"/>
    <cellStyle name="40% - Accent3 3 2 3" xfId="277" xr:uid="{00000000-0005-0000-0000-00001C010000}"/>
    <cellStyle name="40% - Accent3 3 3" xfId="278" xr:uid="{00000000-0005-0000-0000-00001D010000}"/>
    <cellStyle name="40% - Accent3 3 3 2" xfId="279" xr:uid="{00000000-0005-0000-0000-00001E010000}"/>
    <cellStyle name="40% - Accent3 3 4" xfId="280" xr:uid="{00000000-0005-0000-0000-00001F010000}"/>
    <cellStyle name="40% - Accent3 3 5" xfId="281" xr:uid="{00000000-0005-0000-0000-000020010000}"/>
    <cellStyle name="40% - Accent3 4" xfId="282" xr:uid="{00000000-0005-0000-0000-000021010000}"/>
    <cellStyle name="40% - Accent3 4 2" xfId="283" xr:uid="{00000000-0005-0000-0000-000022010000}"/>
    <cellStyle name="40% - Accent3 4 3" xfId="284" xr:uid="{00000000-0005-0000-0000-000023010000}"/>
    <cellStyle name="40% - Accent3 4 4" xfId="449" xr:uid="{00000000-0005-0000-0000-000024010000}"/>
    <cellStyle name="40% - Accent3 5" xfId="285" xr:uid="{00000000-0005-0000-0000-000025010000}"/>
    <cellStyle name="40% - Accent3 5 2" xfId="286" xr:uid="{00000000-0005-0000-0000-000026010000}"/>
    <cellStyle name="40% - Accent3 6" xfId="287" xr:uid="{00000000-0005-0000-0000-000027010000}"/>
    <cellStyle name="40% - Accent3 7" xfId="288" xr:uid="{00000000-0005-0000-0000-000028010000}"/>
    <cellStyle name="40% - Accent4 2" xfId="289" xr:uid="{00000000-0005-0000-0000-000029010000}"/>
    <cellStyle name="40% - Accent4 2 2" xfId="290" xr:uid="{00000000-0005-0000-0000-00002A010000}"/>
    <cellStyle name="40% - Accent4 2 2 2" xfId="291" xr:uid="{00000000-0005-0000-0000-00002B010000}"/>
    <cellStyle name="40% - Accent4 2 2 2 2" xfId="292" xr:uid="{00000000-0005-0000-0000-00002C010000}"/>
    <cellStyle name="40% - Accent4 2 2 2 3" xfId="293" xr:uid="{00000000-0005-0000-0000-00002D010000}"/>
    <cellStyle name="40% - Accent4 2 2 3" xfId="294" xr:uid="{00000000-0005-0000-0000-00002E010000}"/>
    <cellStyle name="40% - Accent4 2 2 3 2" xfId="295" xr:uid="{00000000-0005-0000-0000-00002F010000}"/>
    <cellStyle name="40% - Accent4 2 2 4" xfId="296" xr:uid="{00000000-0005-0000-0000-000030010000}"/>
    <cellStyle name="40% - Accent4 2 2 5" xfId="297" xr:uid="{00000000-0005-0000-0000-000031010000}"/>
    <cellStyle name="40% - Accent4 2 3" xfId="298" xr:uid="{00000000-0005-0000-0000-000032010000}"/>
    <cellStyle name="40% - Accent4 2 3 2" xfId="299" xr:uid="{00000000-0005-0000-0000-000033010000}"/>
    <cellStyle name="40% - Accent4 2 3 3" xfId="300" xr:uid="{00000000-0005-0000-0000-000034010000}"/>
    <cellStyle name="40% - Accent4 2 3 4" xfId="450" xr:uid="{00000000-0005-0000-0000-000035010000}"/>
    <cellStyle name="40% - Accent4 2 4" xfId="301" xr:uid="{00000000-0005-0000-0000-000036010000}"/>
    <cellStyle name="40% - Accent4 2 4 2" xfId="302" xr:uid="{00000000-0005-0000-0000-000037010000}"/>
    <cellStyle name="40% - Accent4 2 5" xfId="303" xr:uid="{00000000-0005-0000-0000-000038010000}"/>
    <cellStyle name="40% - Accent4 2 6" xfId="304" xr:uid="{00000000-0005-0000-0000-000039010000}"/>
    <cellStyle name="40% - Accent4 3" xfId="305" xr:uid="{00000000-0005-0000-0000-00003A010000}"/>
    <cellStyle name="40% - Accent4 3 2" xfId="306" xr:uid="{00000000-0005-0000-0000-00003B010000}"/>
    <cellStyle name="40% - Accent4 3 2 2" xfId="307" xr:uid="{00000000-0005-0000-0000-00003C010000}"/>
    <cellStyle name="40% - Accent4 3 2 3" xfId="308" xr:uid="{00000000-0005-0000-0000-00003D010000}"/>
    <cellStyle name="40% - Accent4 3 3" xfId="309" xr:uid="{00000000-0005-0000-0000-00003E010000}"/>
    <cellStyle name="40% - Accent4 3 3 2" xfId="310" xr:uid="{00000000-0005-0000-0000-00003F010000}"/>
    <cellStyle name="40% - Accent4 3 4" xfId="311" xr:uid="{00000000-0005-0000-0000-000040010000}"/>
    <cellStyle name="40% - Accent4 3 5" xfId="312" xr:uid="{00000000-0005-0000-0000-000041010000}"/>
    <cellStyle name="40% - Accent4 4" xfId="313" xr:uid="{00000000-0005-0000-0000-000042010000}"/>
    <cellStyle name="40% - Accent4 4 2" xfId="314" xr:uid="{00000000-0005-0000-0000-000043010000}"/>
    <cellStyle name="40% - Accent4 4 3" xfId="315" xr:uid="{00000000-0005-0000-0000-000044010000}"/>
    <cellStyle name="40% - Accent4 4 4" xfId="451" xr:uid="{00000000-0005-0000-0000-000045010000}"/>
    <cellStyle name="40% - Accent4 5" xfId="316" xr:uid="{00000000-0005-0000-0000-000046010000}"/>
    <cellStyle name="40% - Accent4 5 2" xfId="317" xr:uid="{00000000-0005-0000-0000-000047010000}"/>
    <cellStyle name="40% - Accent4 6" xfId="318" xr:uid="{00000000-0005-0000-0000-000048010000}"/>
    <cellStyle name="40% - Accent4 7" xfId="319" xr:uid="{00000000-0005-0000-0000-000049010000}"/>
    <cellStyle name="40% - Accent5 2" xfId="320" xr:uid="{00000000-0005-0000-0000-00004A010000}"/>
    <cellStyle name="40% - Accent5 2 2" xfId="321" xr:uid="{00000000-0005-0000-0000-00004B010000}"/>
    <cellStyle name="40% - Accent5 2 2 2" xfId="322" xr:uid="{00000000-0005-0000-0000-00004C010000}"/>
    <cellStyle name="40% - Accent5 2 2 2 2" xfId="323" xr:uid="{00000000-0005-0000-0000-00004D010000}"/>
    <cellStyle name="40% - Accent5 2 2 2 3" xfId="324" xr:uid="{00000000-0005-0000-0000-00004E010000}"/>
    <cellStyle name="40% - Accent5 2 2 3" xfId="325" xr:uid="{00000000-0005-0000-0000-00004F010000}"/>
    <cellStyle name="40% - Accent5 2 2 3 2" xfId="326" xr:uid="{00000000-0005-0000-0000-000050010000}"/>
    <cellStyle name="40% - Accent5 2 2 4" xfId="327" xr:uid="{00000000-0005-0000-0000-000051010000}"/>
    <cellStyle name="40% - Accent5 2 2 5" xfId="328" xr:uid="{00000000-0005-0000-0000-000052010000}"/>
    <cellStyle name="40% - Accent5 2 3" xfId="329" xr:uid="{00000000-0005-0000-0000-000053010000}"/>
    <cellStyle name="40% - Accent5 2 3 2" xfId="330" xr:uid="{00000000-0005-0000-0000-000054010000}"/>
    <cellStyle name="40% - Accent5 2 3 3" xfId="331" xr:uid="{00000000-0005-0000-0000-000055010000}"/>
    <cellStyle name="40% - Accent5 2 3 4" xfId="452" xr:uid="{00000000-0005-0000-0000-000056010000}"/>
    <cellStyle name="40% - Accent5 2 4" xfId="332" xr:uid="{00000000-0005-0000-0000-000057010000}"/>
    <cellStyle name="40% - Accent5 2 4 2" xfId="333" xr:uid="{00000000-0005-0000-0000-000058010000}"/>
    <cellStyle name="40% - Accent5 2 5" xfId="334" xr:uid="{00000000-0005-0000-0000-000059010000}"/>
    <cellStyle name="40% - Accent5 2 6" xfId="335" xr:uid="{00000000-0005-0000-0000-00005A010000}"/>
    <cellStyle name="40% - Accent5 3" xfId="336" xr:uid="{00000000-0005-0000-0000-00005B010000}"/>
    <cellStyle name="40% - Accent5 3 2" xfId="337" xr:uid="{00000000-0005-0000-0000-00005C010000}"/>
    <cellStyle name="40% - Accent5 3 2 2" xfId="338" xr:uid="{00000000-0005-0000-0000-00005D010000}"/>
    <cellStyle name="40% - Accent5 3 2 3" xfId="339" xr:uid="{00000000-0005-0000-0000-00005E010000}"/>
    <cellStyle name="40% - Accent5 3 3" xfId="340" xr:uid="{00000000-0005-0000-0000-00005F010000}"/>
    <cellStyle name="40% - Accent5 3 3 2" xfId="341" xr:uid="{00000000-0005-0000-0000-000060010000}"/>
    <cellStyle name="40% - Accent5 3 4" xfId="342" xr:uid="{00000000-0005-0000-0000-000061010000}"/>
    <cellStyle name="40% - Accent5 3 5" xfId="343" xr:uid="{00000000-0005-0000-0000-000062010000}"/>
    <cellStyle name="40% - Accent5 4" xfId="344" xr:uid="{00000000-0005-0000-0000-000063010000}"/>
    <cellStyle name="40% - Accent5 4 2" xfId="345" xr:uid="{00000000-0005-0000-0000-000064010000}"/>
    <cellStyle name="40% - Accent5 4 3" xfId="346" xr:uid="{00000000-0005-0000-0000-000065010000}"/>
    <cellStyle name="40% - Accent5 4 4" xfId="453" xr:uid="{00000000-0005-0000-0000-000066010000}"/>
    <cellStyle name="40% - Accent5 5" xfId="347" xr:uid="{00000000-0005-0000-0000-000067010000}"/>
    <cellStyle name="40% - Accent5 5 2" xfId="348" xr:uid="{00000000-0005-0000-0000-000068010000}"/>
    <cellStyle name="40% - Accent5 6" xfId="349" xr:uid="{00000000-0005-0000-0000-000069010000}"/>
    <cellStyle name="40% - Accent5 7" xfId="350" xr:uid="{00000000-0005-0000-0000-00006A010000}"/>
    <cellStyle name="40% - Accent6 2" xfId="351" xr:uid="{00000000-0005-0000-0000-00006B010000}"/>
    <cellStyle name="40% - Accent6 2 2" xfId="352" xr:uid="{00000000-0005-0000-0000-00006C010000}"/>
    <cellStyle name="40% - Accent6 2 2 2" xfId="353" xr:uid="{00000000-0005-0000-0000-00006D010000}"/>
    <cellStyle name="40% - Accent6 2 2 2 2" xfId="354" xr:uid="{00000000-0005-0000-0000-00006E010000}"/>
    <cellStyle name="40% - Accent6 2 2 2 3" xfId="355" xr:uid="{00000000-0005-0000-0000-00006F010000}"/>
    <cellStyle name="40% - Accent6 2 2 3" xfId="356" xr:uid="{00000000-0005-0000-0000-000070010000}"/>
    <cellStyle name="40% - Accent6 2 2 3 2" xfId="357" xr:uid="{00000000-0005-0000-0000-000071010000}"/>
    <cellStyle name="40% - Accent6 2 2 4" xfId="358" xr:uid="{00000000-0005-0000-0000-000072010000}"/>
    <cellStyle name="40% - Accent6 2 2 5" xfId="359" xr:uid="{00000000-0005-0000-0000-000073010000}"/>
    <cellStyle name="40% - Accent6 2 3" xfId="360" xr:uid="{00000000-0005-0000-0000-000074010000}"/>
    <cellStyle name="40% - Accent6 2 3 2" xfId="361" xr:uid="{00000000-0005-0000-0000-000075010000}"/>
    <cellStyle name="40% - Accent6 2 3 3" xfId="362" xr:uid="{00000000-0005-0000-0000-000076010000}"/>
    <cellStyle name="40% - Accent6 2 3 4" xfId="454" xr:uid="{00000000-0005-0000-0000-000077010000}"/>
    <cellStyle name="40% - Accent6 2 4" xfId="363" xr:uid="{00000000-0005-0000-0000-000078010000}"/>
    <cellStyle name="40% - Accent6 2 4 2" xfId="364" xr:uid="{00000000-0005-0000-0000-000079010000}"/>
    <cellStyle name="40% - Accent6 2 5" xfId="365" xr:uid="{00000000-0005-0000-0000-00007A010000}"/>
    <cellStyle name="40% - Accent6 2 6" xfId="366" xr:uid="{00000000-0005-0000-0000-00007B010000}"/>
    <cellStyle name="40% - Accent6 3" xfId="367" xr:uid="{00000000-0005-0000-0000-00007C010000}"/>
    <cellStyle name="40% - Accent6 3 2" xfId="368" xr:uid="{00000000-0005-0000-0000-00007D010000}"/>
    <cellStyle name="40% - Accent6 3 2 2" xfId="369" xr:uid="{00000000-0005-0000-0000-00007E010000}"/>
    <cellStyle name="40% - Accent6 3 2 3" xfId="370" xr:uid="{00000000-0005-0000-0000-00007F010000}"/>
    <cellStyle name="40% - Accent6 3 3" xfId="371" xr:uid="{00000000-0005-0000-0000-000080010000}"/>
    <cellStyle name="40% - Accent6 3 3 2" xfId="372" xr:uid="{00000000-0005-0000-0000-000081010000}"/>
    <cellStyle name="40% - Accent6 3 4" xfId="373" xr:uid="{00000000-0005-0000-0000-000082010000}"/>
    <cellStyle name="40% - Accent6 3 5" xfId="374" xr:uid="{00000000-0005-0000-0000-000083010000}"/>
    <cellStyle name="40% - Accent6 4" xfId="375" xr:uid="{00000000-0005-0000-0000-000084010000}"/>
    <cellStyle name="40% - Accent6 4 2" xfId="376" xr:uid="{00000000-0005-0000-0000-000085010000}"/>
    <cellStyle name="40% - Accent6 4 3" xfId="377" xr:uid="{00000000-0005-0000-0000-000086010000}"/>
    <cellStyle name="40% - Accent6 4 4" xfId="455" xr:uid="{00000000-0005-0000-0000-000087010000}"/>
    <cellStyle name="40% - Accent6 5" xfId="378" xr:uid="{00000000-0005-0000-0000-000088010000}"/>
    <cellStyle name="40% - Accent6 5 2" xfId="379" xr:uid="{00000000-0005-0000-0000-000089010000}"/>
    <cellStyle name="40% - Accent6 6" xfId="380" xr:uid="{00000000-0005-0000-0000-00008A010000}"/>
    <cellStyle name="40% - Accent6 7" xfId="381" xr:uid="{00000000-0005-0000-0000-00008B010000}"/>
    <cellStyle name="Hyperlink" xfId="2" builtinId="8"/>
    <cellStyle name="Normal" xfId="0" builtinId="0"/>
    <cellStyle name="Normal 10" xfId="9" xr:uid="{00000000-0005-0000-0000-00008E010000}"/>
    <cellStyle name="Normal 11" xfId="6" xr:uid="{00000000-0005-0000-0000-00008F010000}"/>
    <cellStyle name="Normal 2" xfId="1" xr:uid="{00000000-0005-0000-0000-000090010000}"/>
    <cellStyle name="Normal 3" xfId="3" xr:uid="{00000000-0005-0000-0000-000091010000}"/>
    <cellStyle name="Normal 3 2" xfId="382" xr:uid="{00000000-0005-0000-0000-000092010000}"/>
    <cellStyle name="Normal 3 2 2" xfId="456" xr:uid="{00000000-0005-0000-0000-000093010000}"/>
    <cellStyle name="Normal 3 2 2 2" xfId="430" xr:uid="{00000000-0005-0000-0000-000094010000}"/>
    <cellStyle name="Normal 3 2 2 3" xfId="429" xr:uid="{00000000-0005-0000-0000-000095010000}"/>
    <cellStyle name="Normal 3 2 2 4" xfId="428" xr:uid="{00000000-0005-0000-0000-000096010000}"/>
    <cellStyle name="Normal 3 2 2 5" xfId="457" xr:uid="{00000000-0005-0000-0000-000097010000}"/>
    <cellStyle name="Normal 3 2 3" xfId="431" xr:uid="{00000000-0005-0000-0000-000098010000}"/>
    <cellStyle name="Normal 3 2 3 2" xfId="458" xr:uid="{00000000-0005-0000-0000-000099010000}"/>
    <cellStyle name="Normal 3 2 3 3" xfId="459" xr:uid="{00000000-0005-0000-0000-00009A010000}"/>
    <cellStyle name="Normal 3 2 3 4" xfId="460" xr:uid="{00000000-0005-0000-0000-00009B010000}"/>
    <cellStyle name="Normal 3 2 4" xfId="461" xr:uid="{00000000-0005-0000-0000-00009C010000}"/>
    <cellStyle name="Normal 3 2 5" xfId="462" xr:uid="{00000000-0005-0000-0000-00009D010000}"/>
    <cellStyle name="Normal 3 2 6" xfId="463" xr:uid="{00000000-0005-0000-0000-00009E010000}"/>
    <cellStyle name="Normal 3 3" xfId="464" xr:uid="{00000000-0005-0000-0000-00009F010000}"/>
    <cellStyle name="Normal 3 3 2" xfId="465" xr:uid="{00000000-0005-0000-0000-0000A0010000}"/>
    <cellStyle name="Normal 3 3 3" xfId="466" xr:uid="{00000000-0005-0000-0000-0000A1010000}"/>
    <cellStyle name="Normal 3 3 4" xfId="467" xr:uid="{00000000-0005-0000-0000-0000A2010000}"/>
    <cellStyle name="Normal 3 3 5" xfId="468" xr:uid="{00000000-0005-0000-0000-0000A3010000}"/>
    <cellStyle name="Normal 3 4" xfId="469" xr:uid="{00000000-0005-0000-0000-0000A4010000}"/>
    <cellStyle name="Normal 3 4 2" xfId="470" xr:uid="{00000000-0005-0000-0000-0000A5010000}"/>
    <cellStyle name="Normal 3 4 3" xfId="471" xr:uid="{00000000-0005-0000-0000-0000A6010000}"/>
    <cellStyle name="Normal 3 4 4" xfId="472" xr:uid="{00000000-0005-0000-0000-0000A7010000}"/>
    <cellStyle name="Normal 3 5" xfId="473" xr:uid="{00000000-0005-0000-0000-0000A8010000}"/>
    <cellStyle name="Normal 3 6" xfId="474" xr:uid="{00000000-0005-0000-0000-0000A9010000}"/>
    <cellStyle name="Normal 3 7" xfId="475" xr:uid="{00000000-0005-0000-0000-0000AA010000}"/>
    <cellStyle name="Normal 4" xfId="4" xr:uid="{00000000-0005-0000-0000-0000AB010000}"/>
    <cellStyle name="Normal 4 2" xfId="383" xr:uid="{00000000-0005-0000-0000-0000AC010000}"/>
    <cellStyle name="Normal 4 2 2" xfId="476" xr:uid="{00000000-0005-0000-0000-0000AD010000}"/>
    <cellStyle name="Normal 4 2 2 2" xfId="477" xr:uid="{00000000-0005-0000-0000-0000AE010000}"/>
    <cellStyle name="Normal 4 2 2 3" xfId="478" xr:uid="{00000000-0005-0000-0000-0000AF010000}"/>
    <cellStyle name="Normal 4 2 2 4" xfId="479" xr:uid="{00000000-0005-0000-0000-0000B0010000}"/>
    <cellStyle name="Normal 4 2 2 5" xfId="480" xr:uid="{00000000-0005-0000-0000-0000B1010000}"/>
    <cellStyle name="Normal 4 2 3" xfId="481" xr:uid="{00000000-0005-0000-0000-0000B2010000}"/>
    <cellStyle name="Normal 4 2 3 2" xfId="482" xr:uid="{00000000-0005-0000-0000-0000B3010000}"/>
    <cellStyle name="Normal 4 2 3 3" xfId="483" xr:uid="{00000000-0005-0000-0000-0000B4010000}"/>
    <cellStyle name="Normal 4 2 3 4" xfId="484" xr:uid="{00000000-0005-0000-0000-0000B5010000}"/>
    <cellStyle name="Normal 4 2 4" xfId="485" xr:uid="{00000000-0005-0000-0000-0000B6010000}"/>
    <cellStyle name="Normal 4 2 5" xfId="486" xr:uid="{00000000-0005-0000-0000-0000B7010000}"/>
    <cellStyle name="Normal 4 2 6" xfId="487" xr:uid="{00000000-0005-0000-0000-0000B8010000}"/>
    <cellStyle name="Normal 4 3" xfId="488" xr:uid="{00000000-0005-0000-0000-0000B9010000}"/>
    <cellStyle name="Normal 4 3 2" xfId="489" xr:uid="{00000000-0005-0000-0000-0000BA010000}"/>
    <cellStyle name="Normal 4 3 3" xfId="490" xr:uid="{00000000-0005-0000-0000-0000BB010000}"/>
    <cellStyle name="Normal 4 3 4" xfId="491" xr:uid="{00000000-0005-0000-0000-0000BC010000}"/>
    <cellStyle name="Normal 4 3 5" xfId="492" xr:uid="{00000000-0005-0000-0000-0000BD010000}"/>
    <cellStyle name="Normal 4 4" xfId="493" xr:uid="{00000000-0005-0000-0000-0000BE010000}"/>
    <cellStyle name="Normal 4 4 2" xfId="494" xr:uid="{00000000-0005-0000-0000-0000BF010000}"/>
    <cellStyle name="Normal 4 4 3" xfId="495" xr:uid="{00000000-0005-0000-0000-0000C0010000}"/>
    <cellStyle name="Normal 4 4 4" xfId="496" xr:uid="{00000000-0005-0000-0000-0000C1010000}"/>
    <cellStyle name="Normal 4 5" xfId="497" xr:uid="{00000000-0005-0000-0000-0000C2010000}"/>
    <cellStyle name="Normal 4 6" xfId="498" xr:uid="{00000000-0005-0000-0000-0000C3010000}"/>
    <cellStyle name="Normal 4 7" xfId="499" xr:uid="{00000000-0005-0000-0000-0000C4010000}"/>
    <cellStyle name="Normal 5" xfId="384" xr:uid="{00000000-0005-0000-0000-0000C5010000}"/>
    <cellStyle name="Normal 5 2" xfId="500" xr:uid="{00000000-0005-0000-0000-0000C6010000}"/>
    <cellStyle name="Normal 6" xfId="5" xr:uid="{00000000-0005-0000-0000-0000C7010000}"/>
    <cellStyle name="Normal 6 2" xfId="385" xr:uid="{00000000-0005-0000-0000-0000C8010000}"/>
    <cellStyle name="Normal 6 3" xfId="501" xr:uid="{00000000-0005-0000-0000-0000C9010000}"/>
    <cellStyle name="Normal 6 4" xfId="502" xr:uid="{00000000-0005-0000-0000-0000CA010000}"/>
    <cellStyle name="Normal 6 5" xfId="503" xr:uid="{00000000-0005-0000-0000-0000CB010000}"/>
    <cellStyle name="Normal 7" xfId="7" xr:uid="{00000000-0005-0000-0000-0000CC010000}"/>
    <cellStyle name="Normal 7 2" xfId="386" xr:uid="{00000000-0005-0000-0000-0000CD010000}"/>
    <cellStyle name="Normal 7 3" xfId="387" xr:uid="{00000000-0005-0000-0000-0000CE010000}"/>
    <cellStyle name="Normal 7 4" xfId="504" xr:uid="{00000000-0005-0000-0000-0000CF010000}"/>
    <cellStyle name="Normal 8" xfId="8" xr:uid="{00000000-0005-0000-0000-0000D0010000}"/>
    <cellStyle name="Normal 8 2" xfId="388" xr:uid="{00000000-0005-0000-0000-0000D1010000}"/>
    <cellStyle name="Normal 8 3" xfId="389" xr:uid="{00000000-0005-0000-0000-0000D2010000}"/>
    <cellStyle name="Normal 9" xfId="390" xr:uid="{00000000-0005-0000-0000-0000D3010000}"/>
    <cellStyle name="Normal_Sheet1" xfId="427" xr:uid="{00000000-0005-0000-0000-0000D4010000}"/>
    <cellStyle name="Normal_Sheet1_1" xfId="426" xr:uid="{00000000-0005-0000-0000-0000D5010000}"/>
    <cellStyle name="Note 2" xfId="391" xr:uid="{00000000-0005-0000-0000-0000D6010000}"/>
    <cellStyle name="Note 2 2" xfId="392" xr:uid="{00000000-0005-0000-0000-0000D7010000}"/>
    <cellStyle name="Note 2 2 2" xfId="393" xr:uid="{00000000-0005-0000-0000-0000D8010000}"/>
    <cellStyle name="Note 2 2 2 2" xfId="394" xr:uid="{00000000-0005-0000-0000-0000D9010000}"/>
    <cellStyle name="Note 2 2 2 3" xfId="395" xr:uid="{00000000-0005-0000-0000-0000DA010000}"/>
    <cellStyle name="Note 2 2 2 4" xfId="505" xr:uid="{00000000-0005-0000-0000-0000DB010000}"/>
    <cellStyle name="Note 2 2 2 5" xfId="506" xr:uid="{00000000-0005-0000-0000-0000DC010000}"/>
    <cellStyle name="Note 2 2 3" xfId="396" xr:uid="{00000000-0005-0000-0000-0000DD010000}"/>
    <cellStyle name="Note 2 2 3 2" xfId="397" xr:uid="{00000000-0005-0000-0000-0000DE010000}"/>
    <cellStyle name="Note 2 2 3 3" xfId="507" xr:uid="{00000000-0005-0000-0000-0000DF010000}"/>
    <cellStyle name="Note 2 2 3 4" xfId="508" xr:uid="{00000000-0005-0000-0000-0000E0010000}"/>
    <cellStyle name="Note 2 2 4" xfId="398" xr:uid="{00000000-0005-0000-0000-0000E1010000}"/>
    <cellStyle name="Note 2 2 5" xfId="399" xr:uid="{00000000-0005-0000-0000-0000E2010000}"/>
    <cellStyle name="Note 2 2 6" xfId="509" xr:uid="{00000000-0005-0000-0000-0000E3010000}"/>
    <cellStyle name="Note 2 3" xfId="400" xr:uid="{00000000-0005-0000-0000-0000E4010000}"/>
    <cellStyle name="Note 2 3 2" xfId="401" xr:uid="{00000000-0005-0000-0000-0000E5010000}"/>
    <cellStyle name="Note 2 3 3" xfId="402" xr:uid="{00000000-0005-0000-0000-0000E6010000}"/>
    <cellStyle name="Note 2 3 4" xfId="510" xr:uid="{00000000-0005-0000-0000-0000E7010000}"/>
    <cellStyle name="Note 2 3 5" xfId="511" xr:uid="{00000000-0005-0000-0000-0000E8010000}"/>
    <cellStyle name="Note 2 4" xfId="403" xr:uid="{00000000-0005-0000-0000-0000E9010000}"/>
    <cellStyle name="Note 2 4 2" xfId="404" xr:uid="{00000000-0005-0000-0000-0000EA010000}"/>
    <cellStyle name="Note 2 4 3" xfId="512" xr:uid="{00000000-0005-0000-0000-0000EB010000}"/>
    <cellStyle name="Note 2 4 4" xfId="513" xr:uid="{00000000-0005-0000-0000-0000EC010000}"/>
    <cellStyle name="Note 2 5" xfId="405" xr:uid="{00000000-0005-0000-0000-0000ED010000}"/>
    <cellStyle name="Note 2 6" xfId="406" xr:uid="{00000000-0005-0000-0000-0000EE010000}"/>
    <cellStyle name="Note 2 7" xfId="514" xr:uid="{00000000-0005-0000-0000-0000EF010000}"/>
    <cellStyle name="Note 3" xfId="407" xr:uid="{00000000-0005-0000-0000-0000F0010000}"/>
    <cellStyle name="Note 3 2" xfId="408" xr:uid="{00000000-0005-0000-0000-0000F1010000}"/>
    <cellStyle name="Note 3 2 2" xfId="409" xr:uid="{00000000-0005-0000-0000-0000F2010000}"/>
    <cellStyle name="Note 3 2 3" xfId="410" xr:uid="{00000000-0005-0000-0000-0000F3010000}"/>
    <cellStyle name="Note 3 3" xfId="411" xr:uid="{00000000-0005-0000-0000-0000F4010000}"/>
    <cellStyle name="Note 3 3 2" xfId="412" xr:uid="{00000000-0005-0000-0000-0000F5010000}"/>
    <cellStyle name="Note 3 4" xfId="413" xr:uid="{00000000-0005-0000-0000-0000F6010000}"/>
    <cellStyle name="Note 3 5" xfId="414" xr:uid="{00000000-0005-0000-0000-0000F7010000}"/>
    <cellStyle name="Note 4" xfId="415" xr:uid="{00000000-0005-0000-0000-0000F8010000}"/>
    <cellStyle name="Note 4 2" xfId="416" xr:uid="{00000000-0005-0000-0000-0000F9010000}"/>
    <cellStyle name="Note 4 3" xfId="417" xr:uid="{00000000-0005-0000-0000-0000FA010000}"/>
    <cellStyle name="Note 5" xfId="418" xr:uid="{00000000-0005-0000-0000-0000FB010000}"/>
    <cellStyle name="Note 5 2" xfId="419" xr:uid="{00000000-0005-0000-0000-0000FC010000}"/>
    <cellStyle name="Note 6" xfId="420" xr:uid="{00000000-0005-0000-0000-0000FD010000}"/>
    <cellStyle name="Note 6 2" xfId="421" xr:uid="{00000000-0005-0000-0000-0000FE010000}"/>
    <cellStyle name="Note 7" xfId="422" xr:uid="{00000000-0005-0000-0000-0000FF010000}"/>
    <cellStyle name="Percent 2" xfId="423" xr:uid="{00000000-0005-0000-0000-000000020000}"/>
    <cellStyle name="Percent 2 2" xfId="424" xr:uid="{00000000-0005-0000-0000-000001020000}"/>
    <cellStyle name="Percent 2 3" xfId="425" xr:uid="{00000000-0005-0000-0000-000002020000}"/>
  </cellStyles>
  <dxfs count="0"/>
  <tableStyles count="0" defaultTableStyle="TableStyleMedium9" defaultPivotStyle="PivotStyleLight16"/>
  <colors>
    <mruColors>
      <color rgb="FFCCFFFF"/>
      <color rgb="FFCCFF99"/>
      <color rgb="FFFFFF99"/>
      <color rgb="FF99FF66"/>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8BD21D40-EC42-11CE-9E0D-00AA006002F3}"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16" fmlaLink="SelectedRaingageType" fmlaRange="RaingageTypeNames" noThreeD="1"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24</xdr:row>
          <xdr:rowOff>144780</xdr:rowOff>
        </xdr:from>
        <xdr:to>
          <xdr:col>0</xdr:col>
          <xdr:colOff>1440180</xdr:colOff>
          <xdr:row>26</xdr:row>
          <xdr:rowOff>30480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0000-00000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Arial"/>
                  <a:cs typeface="Arial"/>
                </a:rPr>
                <a:t>Run CUHP</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12</xdr:row>
          <xdr:rowOff>144780</xdr:rowOff>
        </xdr:from>
        <xdr:to>
          <xdr:col>0</xdr:col>
          <xdr:colOff>1440180</xdr:colOff>
          <xdr:row>14</xdr:row>
          <xdr:rowOff>30480</xdr:rowOff>
        </xdr:to>
        <xdr:sp macro="" textlink="">
          <xdr:nvSpPr>
            <xdr:cNvPr id="5123" name="Button 3" hidden="1">
              <a:extLst>
                <a:ext uri="{63B3BB69-23CF-44E3-9099-C40C66FF867C}">
                  <a14:compatExt spid="_x0000_s5123"/>
                </a:ext>
                <a:ext uri="{FF2B5EF4-FFF2-40B4-BE49-F238E27FC236}">
                  <a16:creationId xmlns:a16="http://schemas.microsoft.com/office/drawing/2014/main" id="{00000000-0008-0000-0000-000003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Arial"/>
                  <a:cs typeface="Arial"/>
                </a:rPr>
                <a:t>Edit Raingages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18</xdr:row>
          <xdr:rowOff>144780</xdr:rowOff>
        </xdr:from>
        <xdr:to>
          <xdr:col>0</xdr:col>
          <xdr:colOff>1440180</xdr:colOff>
          <xdr:row>20</xdr:row>
          <xdr:rowOff>30480</xdr:rowOff>
        </xdr:to>
        <xdr:sp macro="" textlink="">
          <xdr:nvSpPr>
            <xdr:cNvPr id="5126" name="Button 6" hidden="1">
              <a:extLst>
                <a:ext uri="{63B3BB69-23CF-44E3-9099-C40C66FF867C}">
                  <a14:compatExt spid="_x0000_s5126"/>
                </a:ext>
                <a:ext uri="{FF2B5EF4-FFF2-40B4-BE49-F238E27FC236}">
                  <a16:creationId xmlns:a16="http://schemas.microsoft.com/office/drawing/2014/main" id="{00000000-0008-0000-0000-000006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Arial"/>
                  <a:cs typeface="Arial"/>
                </a:rPr>
                <a:t>Import CUHP 2005 File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22</xdr:row>
          <xdr:rowOff>144780</xdr:rowOff>
        </xdr:from>
        <xdr:to>
          <xdr:col>0</xdr:col>
          <xdr:colOff>1440180</xdr:colOff>
          <xdr:row>24</xdr:row>
          <xdr:rowOff>30480</xdr:rowOff>
        </xdr:to>
        <xdr:sp macro="" textlink="">
          <xdr:nvSpPr>
            <xdr:cNvPr id="5128" name="Button 8" hidden="1">
              <a:extLst>
                <a:ext uri="{63B3BB69-23CF-44E3-9099-C40C66FF867C}">
                  <a14:compatExt spid="_x0000_s5128"/>
                </a:ext>
                <a:ext uri="{FF2B5EF4-FFF2-40B4-BE49-F238E27FC236}">
                  <a16:creationId xmlns:a16="http://schemas.microsoft.com/office/drawing/2014/main" id="{00000000-0008-0000-0000-000008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Arial"/>
                  <a:cs typeface="Arial"/>
                </a:rPr>
                <a:t>Check SWMM Nodes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20</xdr:row>
          <xdr:rowOff>144780</xdr:rowOff>
        </xdr:from>
        <xdr:to>
          <xdr:col>0</xdr:col>
          <xdr:colOff>1440180</xdr:colOff>
          <xdr:row>22</xdr:row>
          <xdr:rowOff>30480</xdr:rowOff>
        </xdr:to>
        <xdr:sp macro="" textlink="">
          <xdr:nvSpPr>
            <xdr:cNvPr id="5129" name="Button 9" hidden="1">
              <a:extLst>
                <a:ext uri="{63B3BB69-23CF-44E3-9099-C40C66FF867C}">
                  <a14:compatExt spid="_x0000_s5129"/>
                </a:ext>
                <a:ext uri="{FF2B5EF4-FFF2-40B4-BE49-F238E27FC236}">
                  <a16:creationId xmlns:a16="http://schemas.microsoft.com/office/drawing/2014/main" id="{00000000-0008-0000-0000-000009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Check Subcatchments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45720</xdr:colOff>
          <xdr:row>31</xdr:row>
          <xdr:rowOff>22860</xdr:rowOff>
        </xdr:from>
        <xdr:to>
          <xdr:col>5</xdr:col>
          <xdr:colOff>739140</xdr:colOff>
          <xdr:row>31</xdr:row>
          <xdr:rowOff>220980</xdr:rowOff>
        </xdr:to>
        <xdr:sp macro="" textlink="">
          <xdr:nvSpPr>
            <xdr:cNvPr id="5130" name="ChkRelPath" hidden="1">
              <a:extLst>
                <a:ext uri="{63B3BB69-23CF-44E3-9099-C40C66FF867C}">
                  <a14:compatExt spid="_x0000_s5130"/>
                </a:ext>
                <a:ext uri="{FF2B5EF4-FFF2-40B4-BE49-F238E27FC236}">
                  <a16:creationId xmlns:a16="http://schemas.microsoft.com/office/drawing/2014/main" id="{00000000-0008-0000-0000-00000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22860</xdr:colOff>
          <xdr:row>34</xdr:row>
          <xdr:rowOff>0</xdr:rowOff>
        </xdr:from>
        <xdr:to>
          <xdr:col>6</xdr:col>
          <xdr:colOff>198120</xdr:colOff>
          <xdr:row>35</xdr:row>
          <xdr:rowOff>0</xdr:rowOff>
        </xdr:to>
        <xdr:sp macro="" textlink="">
          <xdr:nvSpPr>
            <xdr:cNvPr id="5131" name="Button 11" hidden="1">
              <a:extLst>
                <a:ext uri="{63B3BB69-23CF-44E3-9099-C40C66FF867C}">
                  <a14:compatExt spid="_x0000_s5131"/>
                </a:ext>
                <a:ext uri="{FF2B5EF4-FFF2-40B4-BE49-F238E27FC236}">
                  <a16:creationId xmlns:a16="http://schemas.microsoft.com/office/drawing/2014/main" id="{00000000-0008-0000-0000-00000B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22860</xdr:colOff>
          <xdr:row>33</xdr:row>
          <xdr:rowOff>0</xdr:rowOff>
        </xdr:from>
        <xdr:to>
          <xdr:col>6</xdr:col>
          <xdr:colOff>198120</xdr:colOff>
          <xdr:row>34</xdr:row>
          <xdr:rowOff>0</xdr:rowOff>
        </xdr:to>
        <xdr:sp macro="" textlink="">
          <xdr:nvSpPr>
            <xdr:cNvPr id="5132" name="Button 12" hidden="1">
              <a:extLst>
                <a:ext uri="{63B3BB69-23CF-44E3-9099-C40C66FF867C}">
                  <a14:compatExt spid="_x0000_s5132"/>
                </a:ext>
                <a:ext uri="{FF2B5EF4-FFF2-40B4-BE49-F238E27FC236}">
                  <a16:creationId xmlns:a16="http://schemas.microsoft.com/office/drawing/2014/main" id="{00000000-0008-0000-0000-00000C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22860</xdr:colOff>
          <xdr:row>32</xdr:row>
          <xdr:rowOff>0</xdr:rowOff>
        </xdr:from>
        <xdr:to>
          <xdr:col>6</xdr:col>
          <xdr:colOff>198120</xdr:colOff>
          <xdr:row>33</xdr:row>
          <xdr:rowOff>0</xdr:rowOff>
        </xdr:to>
        <xdr:sp macro="" textlink="">
          <xdr:nvSpPr>
            <xdr:cNvPr id="5134" name="Button 14" hidden="1">
              <a:extLst>
                <a:ext uri="{63B3BB69-23CF-44E3-9099-C40C66FF867C}">
                  <a14:compatExt spid="_x0000_s5134"/>
                </a:ext>
                <a:ext uri="{FF2B5EF4-FFF2-40B4-BE49-F238E27FC236}">
                  <a16:creationId xmlns:a16="http://schemas.microsoft.com/office/drawing/2014/main" id="{00000000-0008-0000-0000-00000E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14</xdr:row>
          <xdr:rowOff>144780</xdr:rowOff>
        </xdr:from>
        <xdr:to>
          <xdr:col>0</xdr:col>
          <xdr:colOff>1440180</xdr:colOff>
          <xdr:row>16</xdr:row>
          <xdr:rowOff>30480</xdr:rowOff>
        </xdr:to>
        <xdr:sp macro="" textlink="">
          <xdr:nvSpPr>
            <xdr:cNvPr id="5135" name="Button 15" hidden="1">
              <a:extLst>
                <a:ext uri="{63B3BB69-23CF-44E3-9099-C40C66FF867C}">
                  <a14:compatExt spid="_x0000_s5135"/>
                </a:ext>
                <a:ext uri="{FF2B5EF4-FFF2-40B4-BE49-F238E27FC236}">
                  <a16:creationId xmlns:a16="http://schemas.microsoft.com/office/drawing/2014/main" id="{00000000-0008-0000-0000-00000F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Arial"/>
                  <a:cs typeface="Arial"/>
                </a:rPr>
                <a:t>Edit Subcatchments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16</xdr:row>
          <xdr:rowOff>144780</xdr:rowOff>
        </xdr:from>
        <xdr:to>
          <xdr:col>0</xdr:col>
          <xdr:colOff>1440180</xdr:colOff>
          <xdr:row>18</xdr:row>
          <xdr:rowOff>30480</xdr:rowOff>
        </xdr:to>
        <xdr:sp macro="" textlink="">
          <xdr:nvSpPr>
            <xdr:cNvPr id="5137" name="Button 17" hidden="1">
              <a:extLst>
                <a:ext uri="{63B3BB69-23CF-44E3-9099-C40C66FF867C}">
                  <a14:compatExt spid="_x0000_s5137"/>
                </a:ext>
                <a:ext uri="{FF2B5EF4-FFF2-40B4-BE49-F238E27FC236}">
                  <a16:creationId xmlns:a16="http://schemas.microsoft.com/office/drawing/2014/main" id="{00000000-0008-0000-0000-0000111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900" b="0" i="0" u="none" strike="noStrike" baseline="0">
                  <a:solidFill>
                    <a:srgbClr val="000000"/>
                  </a:solidFill>
                  <a:latin typeface="Arial"/>
                  <a:cs typeface="Arial"/>
                </a:rPr>
                <a:t>Edit Multiple Run Options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22860</xdr:colOff>
          <xdr:row>35</xdr:row>
          <xdr:rowOff>7620</xdr:rowOff>
        </xdr:from>
        <xdr:to>
          <xdr:col>6</xdr:col>
          <xdr:colOff>198120</xdr:colOff>
          <xdr:row>36</xdr:row>
          <xdr:rowOff>7620</xdr:rowOff>
        </xdr:to>
        <xdr:sp macro="" textlink="">
          <xdr:nvSpPr>
            <xdr:cNvPr id="5138" name="Button 18" hidden="1">
              <a:extLst>
                <a:ext uri="{63B3BB69-23CF-44E3-9099-C40C66FF867C}">
                  <a14:compatExt spid="_x0000_s5138"/>
                </a:ext>
                <a:ext uri="{FF2B5EF4-FFF2-40B4-BE49-F238E27FC236}">
                  <a16:creationId xmlns:a16="http://schemas.microsoft.com/office/drawing/2014/main" id="{00000000-0008-0000-0000-000012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3543300</xdr:colOff>
          <xdr:row>2</xdr:row>
          <xdr:rowOff>76200</xdr:rowOff>
        </xdr:from>
        <xdr:to>
          <xdr:col>3</xdr:col>
          <xdr:colOff>4069080</xdr:colOff>
          <xdr:row>3</xdr:row>
          <xdr:rowOff>76200</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Add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175260</xdr:colOff>
          <xdr:row>2</xdr:row>
          <xdr:rowOff>60960</xdr:rowOff>
        </xdr:from>
        <xdr:to>
          <xdr:col>3</xdr:col>
          <xdr:colOff>3398520</xdr:colOff>
          <xdr:row>3</xdr:row>
          <xdr:rowOff>76200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0</xdr:colOff>
          <xdr:row>8</xdr:row>
          <xdr:rowOff>0</xdr:rowOff>
        </xdr:from>
        <xdr:to>
          <xdr:col>6</xdr:col>
          <xdr:colOff>0</xdr:colOff>
          <xdr:row>9</xdr:row>
          <xdr:rowOff>0</xdr:rowOff>
        </xdr:to>
        <xdr:sp macro="" textlink="">
          <xdr:nvSpPr>
            <xdr:cNvPr id="4131" name="CommandButton2" hidden="1">
              <a:extLst>
                <a:ext uri="{63B3BB69-23CF-44E3-9099-C40C66FF867C}">
                  <a14:compatExt spid="_x0000_s4131"/>
                </a:ext>
                <a:ext uri="{FF2B5EF4-FFF2-40B4-BE49-F238E27FC236}">
                  <a16:creationId xmlns:a16="http://schemas.microsoft.com/office/drawing/2014/main" id="{00000000-0008-0000-0200-000023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xdr:row>
          <xdr:rowOff>0</xdr:rowOff>
        </xdr:from>
        <xdr:to>
          <xdr:col>1</xdr:col>
          <xdr:colOff>0</xdr:colOff>
          <xdr:row>7</xdr:row>
          <xdr:rowOff>0</xdr:rowOff>
        </xdr:to>
        <xdr:sp macro="" textlink="">
          <xdr:nvSpPr>
            <xdr:cNvPr id="4132" name="CommandButton3" hidden="1">
              <a:extLst>
                <a:ext uri="{63B3BB69-23CF-44E3-9099-C40C66FF867C}">
                  <a14:compatExt spid="_x0000_s4132"/>
                </a:ext>
                <a:ext uri="{FF2B5EF4-FFF2-40B4-BE49-F238E27FC236}">
                  <a16:creationId xmlns:a16="http://schemas.microsoft.com/office/drawing/2014/main" id="{00000000-0008-0000-0200-000024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7</xdr:row>
          <xdr:rowOff>22860</xdr:rowOff>
        </xdr:from>
        <xdr:to>
          <xdr:col>1</xdr:col>
          <xdr:colOff>0</xdr:colOff>
          <xdr:row>8</xdr:row>
          <xdr:rowOff>381000</xdr:rowOff>
        </xdr:to>
        <xdr:sp macro="" textlink="">
          <xdr:nvSpPr>
            <xdr:cNvPr id="4134" name="Button 38" hidden="1">
              <a:extLst>
                <a:ext uri="{63B3BB69-23CF-44E3-9099-C40C66FF867C}">
                  <a14:compatExt spid="_x0000_s4134"/>
                </a:ext>
                <a:ext uri="{FF2B5EF4-FFF2-40B4-BE49-F238E27FC236}">
                  <a16:creationId xmlns:a16="http://schemas.microsoft.com/office/drawing/2014/main" id="{00000000-0008-0000-0200-000026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Check Subcatchment Inputs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7620</xdr:colOff>
          <xdr:row>7</xdr:row>
          <xdr:rowOff>22860</xdr:rowOff>
        </xdr:from>
        <xdr:to>
          <xdr:col>2</xdr:col>
          <xdr:colOff>7620</xdr:colOff>
          <xdr:row>8</xdr:row>
          <xdr:rowOff>381000</xdr:rowOff>
        </xdr:to>
        <xdr:sp macro="" textlink="">
          <xdr:nvSpPr>
            <xdr:cNvPr id="4136" name="Button 40" hidden="1">
              <a:extLst>
                <a:ext uri="{63B3BB69-23CF-44E3-9099-C40C66FF867C}">
                  <a14:compatExt spid="_x0000_s4136"/>
                </a:ext>
                <a:ext uri="{FF2B5EF4-FFF2-40B4-BE49-F238E27FC236}">
                  <a16:creationId xmlns:a16="http://schemas.microsoft.com/office/drawing/2014/main" id="{00000000-0008-0000-0200-0000281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Check</a:t>
              </a:r>
            </a:p>
            <a:p>
              <a:pPr algn="ctr" rtl="0">
                <a:defRPr sz="1000"/>
              </a:pPr>
              <a:r>
                <a:rPr lang="en-US" sz="1000" b="0" i="0" u="none" strike="noStrike" baseline="0">
                  <a:solidFill>
                    <a:srgbClr val="000000"/>
                  </a:solidFill>
                  <a:latin typeface="Arial"/>
                  <a:cs typeface="Arial"/>
                </a:rPr>
                <a:t>SWMM</a:t>
              </a:r>
            </a:p>
            <a:p>
              <a:pPr algn="ctr" rtl="0">
                <a:defRPr sz="1000"/>
              </a:pPr>
              <a:r>
                <a:rPr lang="en-US" sz="1000" b="0" i="0" u="none" strike="noStrike" baseline="0">
                  <a:solidFill>
                    <a:srgbClr val="000000"/>
                  </a:solidFill>
                  <a:latin typeface="Arial"/>
                  <a:cs typeface="Arial"/>
                </a:rPr>
                <a:t>Nodes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441960</xdr:colOff>
          <xdr:row>6</xdr:row>
          <xdr:rowOff>22860</xdr:rowOff>
        </xdr:from>
        <xdr:to>
          <xdr:col>12</xdr:col>
          <xdr:colOff>76200</xdr:colOff>
          <xdr:row>7</xdr:row>
          <xdr:rowOff>121920</xdr:rowOff>
        </xdr:to>
        <xdr:sp macro="" textlink="">
          <xdr:nvSpPr>
            <xdr:cNvPr id="4140" name="CommandButton1" hidden="1">
              <a:extLst>
                <a:ext uri="{63B3BB69-23CF-44E3-9099-C40C66FF867C}">
                  <a14:compatExt spid="_x0000_s4140"/>
                </a:ext>
                <a:ext uri="{FF2B5EF4-FFF2-40B4-BE49-F238E27FC236}">
                  <a16:creationId xmlns:a16="http://schemas.microsoft.com/office/drawing/2014/main" id="{00000000-0008-0000-0200-00002C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0</xdr:colOff>
          <xdr:row>5</xdr:row>
          <xdr:rowOff>0</xdr:rowOff>
        </xdr:from>
        <xdr:to>
          <xdr:col>12</xdr:col>
          <xdr:colOff>22860</xdr:colOff>
          <xdr:row>6</xdr:row>
          <xdr:rowOff>76200</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300-0000015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Run Multiple CUHP Scenarios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2</xdr:row>
          <xdr:rowOff>0</xdr:rowOff>
        </xdr:from>
        <xdr:to>
          <xdr:col>1</xdr:col>
          <xdr:colOff>640080</xdr:colOff>
          <xdr:row>4</xdr:row>
          <xdr:rowOff>60960</xdr:rowOff>
        </xdr:to>
        <xdr:sp macro="" textlink="">
          <xdr:nvSpPr>
            <xdr:cNvPr id="20483" name="Button 3" hidden="1">
              <a:extLst>
                <a:ext uri="{63B3BB69-23CF-44E3-9099-C40C66FF867C}">
                  <a14:compatExt spid="_x0000_s20483"/>
                </a:ext>
                <a:ext uri="{FF2B5EF4-FFF2-40B4-BE49-F238E27FC236}">
                  <a16:creationId xmlns:a16="http://schemas.microsoft.com/office/drawing/2014/main" id="{00000000-0008-0000-0300-0000035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Instructions on How To Use Multiple Run Tool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571500</xdr:colOff>
          <xdr:row>6</xdr:row>
          <xdr:rowOff>7620</xdr:rowOff>
        </xdr:from>
        <xdr:to>
          <xdr:col>6</xdr:col>
          <xdr:colOff>601980</xdr:colOff>
          <xdr:row>8</xdr:row>
          <xdr:rowOff>76200</xdr:rowOff>
        </xdr:to>
        <xdr:sp macro="" textlink="">
          <xdr:nvSpPr>
            <xdr:cNvPr id="20484" name="Button 4" hidden="1">
              <a:extLst>
                <a:ext uri="{63B3BB69-23CF-44E3-9099-C40C66FF867C}">
                  <a14:compatExt spid="_x0000_s20484"/>
                </a:ext>
                <a:ext uri="{FF2B5EF4-FFF2-40B4-BE49-F238E27FC236}">
                  <a16:creationId xmlns:a16="http://schemas.microsoft.com/office/drawing/2014/main" id="{00000000-0008-0000-0300-0000045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Create List of Raingages with Area Correction Factors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723900</xdr:colOff>
          <xdr:row>6</xdr:row>
          <xdr:rowOff>22860</xdr:rowOff>
        </xdr:from>
        <xdr:to>
          <xdr:col>2</xdr:col>
          <xdr:colOff>373380</xdr:colOff>
          <xdr:row>8</xdr:row>
          <xdr:rowOff>83820</xdr:rowOff>
        </xdr:to>
        <xdr:sp macro="" textlink="">
          <xdr:nvSpPr>
            <xdr:cNvPr id="20485" name="Button 5" hidden="1">
              <a:extLst>
                <a:ext uri="{63B3BB69-23CF-44E3-9099-C40C66FF867C}">
                  <a14:compatExt spid="_x0000_s20485"/>
                </a:ext>
                <a:ext uri="{FF2B5EF4-FFF2-40B4-BE49-F238E27FC236}">
                  <a16:creationId xmlns:a16="http://schemas.microsoft.com/office/drawing/2014/main" id="{00000000-0008-0000-0300-0000055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Fill Out Subcatchment Names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381000</xdr:colOff>
          <xdr:row>1</xdr:row>
          <xdr:rowOff>144780</xdr:rowOff>
        </xdr:from>
        <xdr:to>
          <xdr:col>14</xdr:col>
          <xdr:colOff>259080</xdr:colOff>
          <xdr:row>2</xdr:row>
          <xdr:rowOff>152400</xdr:rowOff>
        </xdr:to>
        <xdr:sp macro="" textlink="">
          <xdr:nvSpPr>
            <xdr:cNvPr id="20488" name="Button 8" hidden="1">
              <a:extLst>
                <a:ext uri="{63B3BB69-23CF-44E3-9099-C40C66FF867C}">
                  <a14:compatExt spid="_x0000_s20488"/>
                </a:ext>
                <a:ext uri="{FF2B5EF4-FFF2-40B4-BE49-F238E27FC236}">
                  <a16:creationId xmlns:a16="http://schemas.microsoft.com/office/drawing/2014/main" id="{00000000-0008-0000-0300-0000085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Clear Worksheet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0</xdr:colOff>
          <xdr:row>7</xdr:row>
          <xdr:rowOff>22860</xdr:rowOff>
        </xdr:from>
        <xdr:to>
          <xdr:col>12</xdr:col>
          <xdr:colOff>22860</xdr:colOff>
          <xdr:row>8</xdr:row>
          <xdr:rowOff>99060</xdr:rowOff>
        </xdr:to>
        <xdr:sp macro="" textlink="">
          <xdr:nvSpPr>
            <xdr:cNvPr id="20501" name="Button 21" hidden="1">
              <a:extLst>
                <a:ext uri="{63B3BB69-23CF-44E3-9099-C40C66FF867C}">
                  <a14:compatExt spid="_x0000_s20501"/>
                </a:ext>
                <a:ext uri="{FF2B5EF4-FFF2-40B4-BE49-F238E27FC236}">
                  <a16:creationId xmlns:a16="http://schemas.microsoft.com/office/drawing/2014/main" id="{00000000-0008-0000-0300-0000155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00"/>
                  </a:solidFill>
                  <a:latin typeface="Arial"/>
                  <a:cs typeface="Arial"/>
                </a:rPr>
                <a:t>Run Multiple SWMM Scenarios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1.emf"/><Relationship Id="rId13" Type="http://schemas.openxmlformats.org/officeDocument/2006/relationships/ctrlProp" Target="../ctrlProps/ctrlProp5.xml"/><Relationship Id="rId18" Type="http://schemas.openxmlformats.org/officeDocument/2006/relationships/ctrlProp" Target="../ctrlProps/ctrlProp10.xml"/><Relationship Id="rId3" Type="http://schemas.openxmlformats.org/officeDocument/2006/relationships/hyperlink" Target="mailto:udfcd@udfcd.org?subject=CUHP%20Question?" TargetMode="External"/><Relationship Id="rId7" Type="http://schemas.openxmlformats.org/officeDocument/2006/relationships/control" Target="../activeX/activeX1.xml"/><Relationship Id="rId12" Type="http://schemas.openxmlformats.org/officeDocument/2006/relationships/ctrlProp" Target="../ctrlProps/ctrlProp4.xml"/><Relationship Id="rId17" Type="http://schemas.openxmlformats.org/officeDocument/2006/relationships/ctrlProp" Target="../ctrlProps/ctrlProp9.xml"/><Relationship Id="rId2" Type="http://schemas.openxmlformats.org/officeDocument/2006/relationships/hyperlink" Target="http://www.udfcd.org/" TargetMode="External"/><Relationship Id="rId16" Type="http://schemas.openxmlformats.org/officeDocument/2006/relationships/ctrlProp" Target="../ctrlProps/ctrlProp8.xml"/><Relationship Id="rId1" Type="http://schemas.openxmlformats.org/officeDocument/2006/relationships/hyperlink" Target="http://www.udfcd.org/" TargetMode="External"/><Relationship Id="rId6" Type="http://schemas.openxmlformats.org/officeDocument/2006/relationships/vmlDrawing" Target="../drawings/vmlDrawing1.vml"/><Relationship Id="rId11" Type="http://schemas.openxmlformats.org/officeDocument/2006/relationships/ctrlProp" Target="../ctrlProps/ctrlProp3.xml"/><Relationship Id="rId5" Type="http://schemas.openxmlformats.org/officeDocument/2006/relationships/drawing" Target="../drawings/drawing1.xml"/><Relationship Id="rId15" Type="http://schemas.openxmlformats.org/officeDocument/2006/relationships/ctrlProp" Target="../ctrlProps/ctrlProp7.xml"/><Relationship Id="rId10" Type="http://schemas.openxmlformats.org/officeDocument/2006/relationships/ctrlProp" Target="../ctrlProps/ctrlProp2.xml"/><Relationship Id="rId19" Type="http://schemas.openxmlformats.org/officeDocument/2006/relationships/ctrlProp" Target="../ctrlProps/ctrlProp11.xml"/><Relationship Id="rId4" Type="http://schemas.openxmlformats.org/officeDocument/2006/relationships/printerSettings" Target="../printerSettings/printerSettings1.bin"/><Relationship Id="rId9" Type="http://schemas.openxmlformats.org/officeDocument/2006/relationships/ctrlProp" Target="../ctrlProps/ctrlProp1.xml"/><Relationship Id="rId14"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4.xml"/><Relationship Id="rId3" Type="http://schemas.openxmlformats.org/officeDocument/2006/relationships/vmlDrawing" Target="../drawings/vmlDrawing3.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ntrol" Target="../activeX/activeX3.xml"/><Relationship Id="rId11" Type="http://schemas.openxmlformats.org/officeDocument/2006/relationships/ctrlProp" Target="../ctrlProps/ctrlProp15.xml"/><Relationship Id="rId5" Type="http://schemas.openxmlformats.org/officeDocument/2006/relationships/image" Target="../media/image2.emf"/><Relationship Id="rId10" Type="http://schemas.openxmlformats.org/officeDocument/2006/relationships/ctrlProp" Target="../ctrlProps/ctrlProp14.xml"/><Relationship Id="rId4" Type="http://schemas.openxmlformats.org/officeDocument/2006/relationships/control" Target="../activeX/activeX2.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0.xml"/><Relationship Id="rId3" Type="http://schemas.openxmlformats.org/officeDocument/2006/relationships/vmlDrawing" Target="../drawings/vmlDrawing4.vml"/><Relationship Id="rId7" Type="http://schemas.openxmlformats.org/officeDocument/2006/relationships/ctrlProp" Target="../ctrlProps/ctrlProp19.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18.xml"/><Relationship Id="rId5" Type="http://schemas.openxmlformats.org/officeDocument/2006/relationships/ctrlProp" Target="../ctrlProps/ctrlProp17.xml"/><Relationship Id="rId10" Type="http://schemas.openxmlformats.org/officeDocument/2006/relationships/comments" Target="../comments1.xml"/><Relationship Id="rId4" Type="http://schemas.openxmlformats.org/officeDocument/2006/relationships/ctrlProp" Target="../ctrlProps/ctrlProp16.xml"/><Relationship Id="rId9" Type="http://schemas.openxmlformats.org/officeDocument/2006/relationships/ctrlProp" Target="../ctrlProps/ctrlProp2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hdsc.nws.noaa.gov/hdsc/pfds/pfds_map_cont.html?bkmrk=co" TargetMode="External"/><Relationship Id="rId1" Type="http://schemas.openxmlformats.org/officeDocument/2006/relationships/hyperlink" Target="http://hdsc.nws.noaa.gov/hdsc/pfds/pfds_map_cont.html?bkmrk=co" TargetMode="External"/><Relationship Id="rId5" Type="http://schemas.openxmlformats.org/officeDocument/2006/relationships/comments" Target="../comments2.xml"/><Relationship Id="rId4"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IntroSheet">
    <pageSetUpPr fitToPage="1"/>
  </sheetPr>
  <dimension ref="A1:Z39"/>
  <sheetViews>
    <sheetView tabSelected="1" zoomScaleNormal="100" workbookViewId="0">
      <selection sqref="A1:F1"/>
    </sheetView>
  </sheetViews>
  <sheetFormatPr defaultColWidth="9.109375" defaultRowHeight="13.2" x14ac:dyDescent="0.25"/>
  <cols>
    <col min="1" max="1" width="21.6640625" style="67" customWidth="1"/>
    <col min="2" max="2" width="16.6640625" style="67" customWidth="1"/>
    <col min="3" max="3" width="18.6640625" style="67" customWidth="1"/>
    <col min="4" max="4" width="3.88671875" style="67" customWidth="1"/>
    <col min="5" max="5" width="28.109375" style="67" customWidth="1"/>
    <col min="6" max="6" width="23.44140625" style="67" customWidth="1"/>
    <col min="7" max="7" width="3.5546875" style="67" customWidth="1"/>
    <col min="8" max="8" width="116.88671875" style="67" customWidth="1"/>
    <col min="9" max="16384" width="9.109375" style="67"/>
  </cols>
  <sheetData>
    <row r="1" spans="1:26" ht="32.4" thickTop="1" thickBot="1" x14ac:dyDescent="0.3">
      <c r="A1" s="224" t="s">
        <v>84</v>
      </c>
      <c r="B1" s="225"/>
      <c r="C1" s="225"/>
      <c r="D1" s="225"/>
      <c r="E1" s="225"/>
      <c r="F1" s="226"/>
      <c r="G1" s="73"/>
      <c r="H1" s="73"/>
      <c r="I1" s="73"/>
    </row>
    <row r="2" spans="1:26" ht="8.85" customHeight="1" thickTop="1" x14ac:dyDescent="0.25">
      <c r="A2" s="65"/>
      <c r="B2" s="66"/>
      <c r="C2" s="66"/>
      <c r="D2" s="66"/>
      <c r="E2" s="66"/>
      <c r="F2" s="66"/>
      <c r="G2" s="66"/>
      <c r="H2" s="66"/>
      <c r="I2" s="66"/>
    </row>
    <row r="3" spans="1:26" ht="15.6" x14ac:dyDescent="0.3">
      <c r="A3" s="231" t="str">
        <f>"Version "&amp;'Program Data'!P47&amp;" - Release Date: "&amp;MONTH('Program Data'!P49)&amp;"/"&amp;DAY('Program Data'!P49)&amp;"/"&amp;YEAR('Program Data'!P49)</f>
        <v>Version 2.0.1 - Release Date: 10/31/2019</v>
      </c>
      <c r="B3" s="231"/>
      <c r="C3" s="231"/>
      <c r="D3" s="231"/>
      <c r="E3" s="231"/>
      <c r="F3" s="231"/>
      <c r="G3" s="74"/>
      <c r="H3" s="74"/>
      <c r="I3" s="74"/>
      <c r="J3" s="68"/>
      <c r="K3" s="68"/>
      <c r="L3" s="68"/>
      <c r="M3" s="68"/>
      <c r="N3" s="68"/>
      <c r="O3" s="68"/>
      <c r="P3" s="68"/>
      <c r="Q3" s="68"/>
      <c r="R3" s="68"/>
      <c r="S3" s="68"/>
      <c r="T3" s="68"/>
      <c r="U3" s="68"/>
      <c r="V3" s="68"/>
      <c r="W3" s="68"/>
      <c r="X3" s="68"/>
      <c r="Y3" s="68"/>
      <c r="Z3" s="68"/>
    </row>
    <row r="4" spans="1:26" s="68" customFormat="1" ht="8.85" customHeight="1" x14ac:dyDescent="0.25">
      <c r="A4" s="66"/>
      <c r="B4" s="66"/>
      <c r="C4" s="66"/>
      <c r="D4" s="66"/>
      <c r="E4" s="66"/>
      <c r="F4" s="66"/>
      <c r="G4" s="66"/>
      <c r="H4" s="66"/>
      <c r="I4" s="66"/>
    </row>
    <row r="5" spans="1:26" s="68" customFormat="1" ht="15.75" customHeight="1" x14ac:dyDescent="0.35">
      <c r="A5" s="232" t="s">
        <v>4</v>
      </c>
      <c r="B5" s="232"/>
      <c r="C5" s="232"/>
      <c r="D5" s="232"/>
      <c r="E5" s="232"/>
      <c r="F5" s="232"/>
      <c r="G5" s="162"/>
      <c r="H5" s="162"/>
      <c r="I5" s="162"/>
    </row>
    <row r="6" spans="1:26" ht="15.75" customHeight="1" x14ac:dyDescent="0.35">
      <c r="A6" s="233" t="s">
        <v>85</v>
      </c>
      <c r="B6" s="233"/>
      <c r="C6" s="233"/>
      <c r="D6" s="233"/>
      <c r="E6" s="233"/>
      <c r="F6" s="233"/>
      <c r="G6" s="75"/>
      <c r="H6" s="75"/>
      <c r="I6" s="75"/>
    </row>
    <row r="7" spans="1:26" x14ac:dyDescent="0.25">
      <c r="A7" s="234" t="s">
        <v>86</v>
      </c>
      <c r="B7" s="234"/>
      <c r="C7" s="234"/>
      <c r="D7" s="234"/>
      <c r="E7" s="234"/>
      <c r="F7" s="234"/>
    </row>
    <row r="8" spans="1:26" ht="12.75" customHeight="1" x14ac:dyDescent="0.25"/>
    <row r="9" spans="1:26" ht="12.75" customHeight="1" x14ac:dyDescent="0.25">
      <c r="A9" s="229" t="s">
        <v>0</v>
      </c>
      <c r="B9" s="227" t="s">
        <v>83</v>
      </c>
      <c r="C9" s="227"/>
      <c r="D9" s="227"/>
      <c r="E9" s="227"/>
      <c r="F9" s="227"/>
      <c r="G9" s="76"/>
      <c r="H9" s="76"/>
      <c r="I9" s="76"/>
    </row>
    <row r="10" spans="1:26" ht="13.8" thickBot="1" x14ac:dyDescent="0.3">
      <c r="A10" s="230"/>
      <c r="B10" s="228"/>
      <c r="C10" s="228"/>
      <c r="D10" s="228"/>
      <c r="E10" s="228"/>
      <c r="F10" s="228"/>
      <c r="G10" s="76"/>
      <c r="H10" s="76"/>
      <c r="I10" s="76"/>
    </row>
    <row r="11" spans="1:26" ht="13.8" thickTop="1" x14ac:dyDescent="0.25">
      <c r="A11" s="3"/>
      <c r="B11" s="68"/>
      <c r="C11" s="68"/>
      <c r="D11" s="68"/>
      <c r="E11" s="68"/>
      <c r="F11" s="68"/>
      <c r="G11" s="68"/>
      <c r="H11" s="68"/>
      <c r="I11" s="68"/>
    </row>
    <row r="12" spans="1:26" x14ac:dyDescent="0.25">
      <c r="A12" s="32" t="s">
        <v>163</v>
      </c>
      <c r="B12" s="68"/>
    </row>
    <row r="13" spans="1:26" x14ac:dyDescent="0.25">
      <c r="A13" s="90"/>
    </row>
    <row r="14" spans="1:26" x14ac:dyDescent="0.25">
      <c r="A14" s="91" t="s">
        <v>87</v>
      </c>
      <c r="B14" s="67" t="s">
        <v>64</v>
      </c>
    </row>
    <row r="15" spans="1:26" x14ac:dyDescent="0.25">
      <c r="A15" s="91"/>
    </row>
    <row r="16" spans="1:26" x14ac:dyDescent="0.25">
      <c r="A16" s="91" t="s">
        <v>105</v>
      </c>
      <c r="B16" s="69" t="s">
        <v>104</v>
      </c>
    </row>
    <row r="17" spans="1:8" x14ac:dyDescent="0.25">
      <c r="A17" s="90"/>
    </row>
    <row r="18" spans="1:8" x14ac:dyDescent="0.25">
      <c r="A18" s="91" t="s">
        <v>132</v>
      </c>
      <c r="B18" s="69" t="s">
        <v>133</v>
      </c>
    </row>
    <row r="19" spans="1:8" x14ac:dyDescent="0.25">
      <c r="A19" s="90"/>
    </row>
    <row r="20" spans="1:8" x14ac:dyDescent="0.25">
      <c r="A20" s="91" t="s">
        <v>90</v>
      </c>
      <c r="B20" s="69" t="s">
        <v>164</v>
      </c>
    </row>
    <row r="21" spans="1:8" x14ac:dyDescent="0.25">
      <c r="A21" s="90"/>
    </row>
    <row r="22" spans="1:8" x14ac:dyDescent="0.25">
      <c r="A22" s="91" t="s">
        <v>89</v>
      </c>
      <c r="B22" s="69" t="s">
        <v>160</v>
      </c>
    </row>
    <row r="23" spans="1:8" x14ac:dyDescent="0.25">
      <c r="A23" s="90"/>
      <c r="B23" s="69"/>
    </row>
    <row r="24" spans="1:8" x14ac:dyDescent="0.25">
      <c r="A24" s="91" t="s">
        <v>159</v>
      </c>
      <c r="B24" s="69" t="s">
        <v>161</v>
      </c>
    </row>
    <row r="25" spans="1:8" x14ac:dyDescent="0.25">
      <c r="A25" s="91"/>
    </row>
    <row r="26" spans="1:8" x14ac:dyDescent="0.25">
      <c r="A26" s="91" t="s">
        <v>88</v>
      </c>
      <c r="B26" s="69" t="s">
        <v>162</v>
      </c>
    </row>
    <row r="27" spans="1:8" ht="13.8" thickBot="1" x14ac:dyDescent="0.3">
      <c r="A27" s="92"/>
      <c r="B27" s="70"/>
      <c r="C27" s="70"/>
      <c r="D27" s="70"/>
      <c r="E27" s="70"/>
      <c r="F27" s="70"/>
    </row>
    <row r="28" spans="1:8" ht="15" thickTop="1" x14ac:dyDescent="0.3">
      <c r="A28" s="12"/>
      <c r="B28" s="59"/>
      <c r="C28" s="59"/>
      <c r="D28" s="222" t="s">
        <v>96</v>
      </c>
      <c r="E28" s="222"/>
      <c r="F28" s="222"/>
    </row>
    <row r="29" spans="1:8" ht="13.8" x14ac:dyDescent="0.3">
      <c r="A29" s="2" t="s">
        <v>91</v>
      </c>
      <c r="B29" s="60"/>
      <c r="C29" s="71" t="s">
        <v>93</v>
      </c>
      <c r="D29" s="220"/>
      <c r="E29" s="220"/>
      <c r="F29" s="220"/>
      <c r="H29" s="64" t="s">
        <v>98</v>
      </c>
    </row>
    <row r="30" spans="1:8" ht="13.8" x14ac:dyDescent="0.3">
      <c r="A30" s="12"/>
      <c r="B30" s="60"/>
      <c r="C30" s="71" t="s">
        <v>94</v>
      </c>
      <c r="D30" s="220"/>
      <c r="E30" s="220"/>
      <c r="F30" s="220"/>
      <c r="H30" s="64" t="s">
        <v>99</v>
      </c>
    </row>
    <row r="31" spans="1:8" ht="13.8" x14ac:dyDescent="0.3">
      <c r="A31" s="12"/>
      <c r="B31" s="60"/>
      <c r="C31" s="71" t="s">
        <v>95</v>
      </c>
      <c r="D31" s="62"/>
      <c r="E31" s="60" t="s">
        <v>97</v>
      </c>
      <c r="F31" s="60"/>
      <c r="H31" s="64" t="s">
        <v>100</v>
      </c>
    </row>
    <row r="32" spans="1:8" ht="18" customHeight="1" x14ac:dyDescent="0.3">
      <c r="A32" s="12"/>
      <c r="B32" s="60"/>
      <c r="C32" s="71"/>
      <c r="D32" s="63"/>
      <c r="E32" s="60"/>
      <c r="F32" s="61"/>
      <c r="H32" s="64" t="s">
        <v>82</v>
      </c>
    </row>
    <row r="33" spans="1:8" ht="13.8" x14ac:dyDescent="0.3">
      <c r="A33" s="12"/>
      <c r="B33" s="60"/>
      <c r="C33" s="71" t="s">
        <v>186</v>
      </c>
      <c r="D33" s="220"/>
      <c r="E33" s="220"/>
      <c r="F33" s="220"/>
      <c r="H33" s="64" t="s">
        <v>103</v>
      </c>
    </row>
    <row r="34" spans="1:8" ht="13.8" x14ac:dyDescent="0.3">
      <c r="A34" s="12"/>
      <c r="B34" s="60"/>
      <c r="C34" s="71" t="s">
        <v>157</v>
      </c>
      <c r="D34" s="220"/>
      <c r="E34" s="220"/>
      <c r="F34" s="220"/>
      <c r="H34" s="64" t="s">
        <v>152</v>
      </c>
    </row>
    <row r="35" spans="1:8" ht="13.8" x14ac:dyDescent="0.3">
      <c r="A35" s="12"/>
      <c r="B35" s="60"/>
      <c r="C35" s="71" t="s">
        <v>158</v>
      </c>
      <c r="D35" s="220"/>
      <c r="E35" s="220"/>
      <c r="F35" s="220"/>
      <c r="H35" s="64" t="s">
        <v>153</v>
      </c>
    </row>
    <row r="36" spans="1:8" ht="13.8" x14ac:dyDescent="0.3">
      <c r="A36" s="12"/>
      <c r="B36" s="60"/>
      <c r="C36" s="71" t="s">
        <v>156</v>
      </c>
      <c r="D36" s="223"/>
      <c r="E36" s="223"/>
      <c r="F36" s="223"/>
      <c r="H36" s="64" t="s">
        <v>154</v>
      </c>
    </row>
    <row r="37" spans="1:8" ht="13.8" x14ac:dyDescent="0.3">
      <c r="A37" s="12"/>
      <c r="B37" s="60"/>
      <c r="C37" s="71" t="s">
        <v>102</v>
      </c>
      <c r="D37" s="221"/>
      <c r="E37" s="221"/>
      <c r="F37" s="221"/>
      <c r="H37" s="64" t="s">
        <v>101</v>
      </c>
    </row>
    <row r="38" spans="1:8" x14ac:dyDescent="0.25">
      <c r="A38" s="12"/>
      <c r="B38" s="72"/>
    </row>
    <row r="39" spans="1:8" ht="13.8" x14ac:dyDescent="0.3">
      <c r="A39" s="2" t="s">
        <v>63</v>
      </c>
      <c r="B39" s="58" t="s">
        <v>92</v>
      </c>
    </row>
  </sheetData>
  <sheetProtection algorithmName="SHA-512" hashValue="0tqXBZ3nSf3N0hmBb6h/sJCHBCUN6Nd+r2TOl5txJ+CMAaj2sdvxhNiDnAL8L02OhUJjGAz7EwSTDb8y3iuOHQ==" saltValue="OYFPTOeJaYtzc6tjxlsKzw==" spinCount="100000" sheet="1" formatCells="0" formatColumns="0" formatRows="0"/>
  <mergeCells count="15">
    <mergeCell ref="A1:F1"/>
    <mergeCell ref="B9:F10"/>
    <mergeCell ref="A9:A10"/>
    <mergeCell ref="A3:F3"/>
    <mergeCell ref="A5:F5"/>
    <mergeCell ref="A6:F6"/>
    <mergeCell ref="A7:F7"/>
    <mergeCell ref="D34:F34"/>
    <mergeCell ref="D35:F35"/>
    <mergeCell ref="D37:F37"/>
    <mergeCell ref="D28:F28"/>
    <mergeCell ref="D29:F29"/>
    <mergeCell ref="D30:F30"/>
    <mergeCell ref="D33:F33"/>
    <mergeCell ref="D36:F36"/>
  </mergeCells>
  <phoneticPr fontId="0" type="noConversion"/>
  <hyperlinks>
    <hyperlink ref="A5:F5" r:id="rId1" display="Urban Drainage and Flood Control District" xr:uid="{00000000-0004-0000-0000-000000000000}"/>
    <hyperlink ref="A6:F6" r:id="rId2" display="Denver, Colorado" xr:uid="{00000000-0004-0000-0000-000001000000}"/>
    <hyperlink ref="A7:F7" r:id="rId3" display="email: udfcd@udfcd.org" xr:uid="{00000000-0004-0000-0000-000002000000}"/>
  </hyperlinks>
  <pageMargins left="0.75" right="0.75" top="1" bottom="1" header="0.5" footer="0.5"/>
  <pageSetup scale="80" orientation="portrait" horizontalDpi="1200" verticalDpi="1200" r:id="rId4"/>
  <headerFooter alignWithMargins="0"/>
  <drawing r:id="rId5"/>
  <legacyDrawing r:id="rId6"/>
  <controls>
    <mc:AlternateContent xmlns:mc="http://schemas.openxmlformats.org/markup-compatibility/2006">
      <mc:Choice Requires="x14">
        <control shapeId="5130" r:id="rId7" name="ChkRelPath">
          <controlPr defaultSize="0" autoLine="0" r:id="rId8">
            <anchor moveWithCells="1">
              <from>
                <xdr:col>3</xdr:col>
                <xdr:colOff>45720</xdr:colOff>
                <xdr:row>31</xdr:row>
                <xdr:rowOff>22860</xdr:rowOff>
              </from>
              <to>
                <xdr:col>5</xdr:col>
                <xdr:colOff>739140</xdr:colOff>
                <xdr:row>31</xdr:row>
                <xdr:rowOff>220980</xdr:rowOff>
              </to>
            </anchor>
          </controlPr>
        </control>
      </mc:Choice>
      <mc:Fallback>
        <control shapeId="5130" r:id="rId7" name="ChkRelPath"/>
      </mc:Fallback>
    </mc:AlternateContent>
    <mc:AlternateContent xmlns:mc="http://schemas.openxmlformats.org/markup-compatibility/2006">
      <mc:Choice Requires="x14">
        <control shapeId="5121" r:id="rId9" name="Button 1">
          <controlPr defaultSize="0" print="0" autoFill="0" autoPict="0" macro="[0]!RunCuhp_click">
            <anchor moveWithCells="1">
              <from>
                <xdr:col>0</xdr:col>
                <xdr:colOff>0</xdr:colOff>
                <xdr:row>24</xdr:row>
                <xdr:rowOff>144780</xdr:rowOff>
              </from>
              <to>
                <xdr:col>0</xdr:col>
                <xdr:colOff>1440180</xdr:colOff>
                <xdr:row>26</xdr:row>
                <xdr:rowOff>30480</xdr:rowOff>
              </to>
            </anchor>
          </controlPr>
        </control>
      </mc:Choice>
    </mc:AlternateContent>
    <mc:AlternateContent xmlns:mc="http://schemas.openxmlformats.org/markup-compatibility/2006">
      <mc:Choice Requires="x14">
        <control shapeId="5123" r:id="rId10" name="Button 3">
          <controlPr defaultSize="0" print="0" autoFill="0" autoPict="0" macro="[0]!ShowRaingages">
            <anchor moveWithCells="1">
              <from>
                <xdr:col>0</xdr:col>
                <xdr:colOff>0</xdr:colOff>
                <xdr:row>12</xdr:row>
                <xdr:rowOff>144780</xdr:rowOff>
              </from>
              <to>
                <xdr:col>0</xdr:col>
                <xdr:colOff>1440180</xdr:colOff>
                <xdr:row>14</xdr:row>
                <xdr:rowOff>30480</xdr:rowOff>
              </to>
            </anchor>
          </controlPr>
        </control>
      </mc:Choice>
    </mc:AlternateContent>
    <mc:AlternateContent xmlns:mc="http://schemas.openxmlformats.org/markup-compatibility/2006">
      <mc:Choice Requires="x14">
        <control shapeId="5126" r:id="rId11" name="Button 6">
          <controlPr defaultSize="0" print="0" autoFill="0" autoPict="0" macro="[0]!Import_Old_File">
            <anchor moveWithCells="1" sizeWithCells="1">
              <from>
                <xdr:col>0</xdr:col>
                <xdr:colOff>0</xdr:colOff>
                <xdr:row>18</xdr:row>
                <xdr:rowOff>144780</xdr:rowOff>
              </from>
              <to>
                <xdr:col>0</xdr:col>
                <xdr:colOff>1440180</xdr:colOff>
                <xdr:row>20</xdr:row>
                <xdr:rowOff>30480</xdr:rowOff>
              </to>
            </anchor>
          </controlPr>
        </control>
      </mc:Choice>
    </mc:AlternateContent>
    <mc:AlternateContent xmlns:mc="http://schemas.openxmlformats.org/markup-compatibility/2006">
      <mc:Choice Requires="x14">
        <control shapeId="5128" r:id="rId12" name="Button 8">
          <controlPr defaultSize="0" print="0" autoFill="0" autoPict="0" macro="[0]!ValidateNodes">
            <anchor moveWithCells="1">
              <from>
                <xdr:col>0</xdr:col>
                <xdr:colOff>0</xdr:colOff>
                <xdr:row>22</xdr:row>
                <xdr:rowOff>144780</xdr:rowOff>
              </from>
              <to>
                <xdr:col>0</xdr:col>
                <xdr:colOff>1440180</xdr:colOff>
                <xdr:row>24</xdr:row>
                <xdr:rowOff>30480</xdr:rowOff>
              </to>
            </anchor>
          </controlPr>
        </control>
      </mc:Choice>
    </mc:AlternateContent>
    <mc:AlternateContent xmlns:mc="http://schemas.openxmlformats.org/markup-compatibility/2006">
      <mc:Choice Requires="x14">
        <control shapeId="5129" r:id="rId13" name="Button 9">
          <controlPr defaultSize="0" print="0" autoFill="0" autoPict="0" macro="[0]!CheckBasinInputs">
            <anchor moveWithCells="1">
              <from>
                <xdr:col>0</xdr:col>
                <xdr:colOff>0</xdr:colOff>
                <xdr:row>20</xdr:row>
                <xdr:rowOff>144780</xdr:rowOff>
              </from>
              <to>
                <xdr:col>0</xdr:col>
                <xdr:colOff>1440180</xdr:colOff>
                <xdr:row>22</xdr:row>
                <xdr:rowOff>30480</xdr:rowOff>
              </to>
            </anchor>
          </controlPr>
        </control>
      </mc:Choice>
    </mc:AlternateContent>
    <mc:AlternateContent xmlns:mc="http://schemas.openxmlformats.org/markup-compatibility/2006">
      <mc:Choice Requires="x14">
        <control shapeId="5131" r:id="rId14" name="Button 11">
          <controlPr defaultSize="0" print="0" autoFill="0" autoPict="0" macro="[0]!Show_SWMM_Input_Dialog_Click">
            <anchor moveWithCells="1" sizeWithCells="1">
              <from>
                <xdr:col>6</xdr:col>
                <xdr:colOff>22860</xdr:colOff>
                <xdr:row>34</xdr:row>
                <xdr:rowOff>0</xdr:rowOff>
              </from>
              <to>
                <xdr:col>6</xdr:col>
                <xdr:colOff>198120</xdr:colOff>
                <xdr:row>35</xdr:row>
                <xdr:rowOff>0</xdr:rowOff>
              </to>
            </anchor>
          </controlPr>
        </control>
      </mc:Choice>
    </mc:AlternateContent>
    <mc:AlternateContent xmlns:mc="http://schemas.openxmlformats.org/markup-compatibility/2006">
      <mc:Choice Requires="x14">
        <control shapeId="5132" r:id="rId15" name="Button 12">
          <controlPr defaultSize="0" print="0" autoFill="0" autoPict="0" macro="[0]!Show_SWMM_Save_Dialog_Click">
            <anchor moveWithCells="1" sizeWithCells="1">
              <from>
                <xdr:col>6</xdr:col>
                <xdr:colOff>22860</xdr:colOff>
                <xdr:row>33</xdr:row>
                <xdr:rowOff>0</xdr:rowOff>
              </from>
              <to>
                <xdr:col>6</xdr:col>
                <xdr:colOff>198120</xdr:colOff>
                <xdr:row>34</xdr:row>
                <xdr:rowOff>0</xdr:rowOff>
              </to>
            </anchor>
          </controlPr>
        </control>
      </mc:Choice>
    </mc:AlternateContent>
    <mc:AlternateContent xmlns:mc="http://schemas.openxmlformats.org/markup-compatibility/2006">
      <mc:Choice Requires="x14">
        <control shapeId="5134" r:id="rId16" name="Button 14">
          <controlPr defaultSize="0" print="0" autoFill="0" autoPict="0" macro="[0]!Show_XLSX_Save_Dialog_Click">
            <anchor moveWithCells="1" sizeWithCells="1">
              <from>
                <xdr:col>6</xdr:col>
                <xdr:colOff>22860</xdr:colOff>
                <xdr:row>32</xdr:row>
                <xdr:rowOff>0</xdr:rowOff>
              </from>
              <to>
                <xdr:col>6</xdr:col>
                <xdr:colOff>198120</xdr:colOff>
                <xdr:row>33</xdr:row>
                <xdr:rowOff>0</xdr:rowOff>
              </to>
            </anchor>
          </controlPr>
        </control>
      </mc:Choice>
    </mc:AlternateContent>
    <mc:AlternateContent xmlns:mc="http://schemas.openxmlformats.org/markup-compatibility/2006">
      <mc:Choice Requires="x14">
        <control shapeId="5135" r:id="rId17" name="Button 15">
          <controlPr defaultSize="0" print="0" autoFill="0" autoPict="0" macro="[0]!ShowSubcatchments">
            <anchor moveWithCells="1">
              <from>
                <xdr:col>0</xdr:col>
                <xdr:colOff>0</xdr:colOff>
                <xdr:row>14</xdr:row>
                <xdr:rowOff>144780</xdr:rowOff>
              </from>
              <to>
                <xdr:col>0</xdr:col>
                <xdr:colOff>1440180</xdr:colOff>
                <xdr:row>16</xdr:row>
                <xdr:rowOff>30480</xdr:rowOff>
              </to>
            </anchor>
          </controlPr>
        </control>
      </mc:Choice>
    </mc:AlternateContent>
    <mc:AlternateContent xmlns:mc="http://schemas.openxmlformats.org/markup-compatibility/2006">
      <mc:Choice Requires="x14">
        <control shapeId="5137" r:id="rId18" name="Button 17">
          <controlPr defaultSize="0" print="0" autoFill="0" autoPict="0" macro="[0]!ShowMultipleRuns">
            <anchor moveWithCells="1">
              <from>
                <xdr:col>0</xdr:col>
                <xdr:colOff>0</xdr:colOff>
                <xdr:row>16</xdr:row>
                <xdr:rowOff>144780</xdr:rowOff>
              </from>
              <to>
                <xdr:col>0</xdr:col>
                <xdr:colOff>1440180</xdr:colOff>
                <xdr:row>18</xdr:row>
                <xdr:rowOff>30480</xdr:rowOff>
              </to>
            </anchor>
          </controlPr>
        </control>
      </mc:Choice>
    </mc:AlternateContent>
    <mc:AlternateContent xmlns:mc="http://schemas.openxmlformats.org/markup-compatibility/2006">
      <mc:Choice Requires="x14">
        <control shapeId="5138" r:id="rId19" name="Button 18">
          <controlPr defaultSize="0" print="0" autoFill="0" autoPict="0" macro="[0]!Show_SWMM_EXE_Dialog_Click">
            <anchor moveWithCells="1" sizeWithCells="1">
              <from>
                <xdr:col>6</xdr:col>
                <xdr:colOff>22860</xdr:colOff>
                <xdr:row>35</xdr:row>
                <xdr:rowOff>7620</xdr:rowOff>
              </from>
              <to>
                <xdr:col>6</xdr:col>
                <xdr:colOff>198120</xdr:colOff>
                <xdr:row>36</xdr:row>
                <xdr:rowOff>7620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RaingageManagementSheet"/>
  <dimension ref="A1:K41"/>
  <sheetViews>
    <sheetView zoomScaleNormal="100" workbookViewId="0">
      <selection sqref="A1:D1"/>
    </sheetView>
  </sheetViews>
  <sheetFormatPr defaultColWidth="9.109375" defaultRowHeight="13.2" x14ac:dyDescent="0.25"/>
  <cols>
    <col min="1" max="1" width="25.6640625" style="31" customWidth="1"/>
    <col min="2" max="2" width="15.33203125" style="31" hidden="1" customWidth="1"/>
    <col min="3" max="3" width="14.6640625" style="31" hidden="1" customWidth="1"/>
    <col min="4" max="4" width="67.33203125" style="31" customWidth="1"/>
    <col min="5" max="16384" width="9.109375" style="31"/>
  </cols>
  <sheetData>
    <row r="1" spans="1:11" ht="32.4" thickTop="1" thickBot="1" x14ac:dyDescent="0.3">
      <c r="A1" s="224" t="s">
        <v>106</v>
      </c>
      <c r="B1" s="225"/>
      <c r="C1" s="225"/>
      <c r="D1" s="226"/>
      <c r="E1" s="78"/>
      <c r="F1" s="78"/>
    </row>
    <row r="2" spans="1:11" ht="13.8" thickTop="1" x14ac:dyDescent="0.25">
      <c r="A2" s="77" t="s">
        <v>107</v>
      </c>
    </row>
    <row r="3" spans="1:11" x14ac:dyDescent="0.25">
      <c r="A3" s="44"/>
      <c r="B3" s="44"/>
    </row>
    <row r="5" spans="1:11" ht="13.8" thickBot="1" x14ac:dyDescent="0.3">
      <c r="A5" s="235" t="s">
        <v>190</v>
      </c>
      <c r="B5" s="235"/>
      <c r="C5" s="235"/>
      <c r="D5" s="235"/>
    </row>
    <row r="6" spans="1:11" ht="13.8" thickBot="1" x14ac:dyDescent="0.3">
      <c r="A6" s="79" t="s">
        <v>108</v>
      </c>
      <c r="B6" s="80"/>
      <c r="C6" s="80"/>
      <c r="D6" s="81" t="s">
        <v>189</v>
      </c>
      <c r="H6"/>
      <c r="I6"/>
      <c r="J6"/>
      <c r="K6"/>
    </row>
    <row r="7" spans="1:11" x14ac:dyDescent="0.25">
      <c r="A7" s="77"/>
      <c r="D7" s="77"/>
    </row>
    <row r="8" spans="1:11" x14ac:dyDescent="0.25">
      <c r="A8" s="77"/>
      <c r="D8" s="77"/>
    </row>
    <row r="9" spans="1:11" x14ac:dyDescent="0.25">
      <c r="A9" s="77"/>
      <c r="D9" s="77"/>
    </row>
    <row r="10" spans="1:11" x14ac:dyDescent="0.25">
      <c r="A10" s="77"/>
      <c r="D10" s="77"/>
    </row>
    <row r="11" spans="1:11" x14ac:dyDescent="0.25">
      <c r="A11" s="77"/>
      <c r="D11" s="77"/>
    </row>
    <row r="12" spans="1:11" x14ac:dyDescent="0.25">
      <c r="A12" s="77"/>
      <c r="D12" s="77"/>
    </row>
    <row r="19" spans="1:4" x14ac:dyDescent="0.25">
      <c r="A19"/>
      <c r="B19"/>
      <c r="C19"/>
      <c r="D19"/>
    </row>
    <row r="20" spans="1:4" x14ac:dyDescent="0.25">
      <c r="A20"/>
      <c r="B20"/>
      <c r="C20"/>
      <c r="D20"/>
    </row>
    <row r="21" spans="1:4" x14ac:dyDescent="0.25">
      <c r="A21"/>
      <c r="B21"/>
      <c r="C21"/>
      <c r="D21"/>
    </row>
    <row r="22" spans="1:4" x14ac:dyDescent="0.25">
      <c r="A22"/>
      <c r="B22"/>
      <c r="C22"/>
      <c r="D22"/>
    </row>
    <row r="23" spans="1:4" x14ac:dyDescent="0.25">
      <c r="A23"/>
      <c r="B23"/>
      <c r="C23"/>
      <c r="D23"/>
    </row>
    <row r="24" spans="1:4" x14ac:dyDescent="0.25">
      <c r="A24"/>
      <c r="B24"/>
      <c r="C24"/>
      <c r="D24"/>
    </row>
    <row r="25" spans="1:4" x14ac:dyDescent="0.25">
      <c r="A25"/>
      <c r="B25"/>
      <c r="C25"/>
      <c r="D25"/>
    </row>
    <row r="26" spans="1:4" x14ac:dyDescent="0.25">
      <c r="A26"/>
      <c r="B26"/>
      <c r="C26"/>
      <c r="D26"/>
    </row>
    <row r="27" spans="1:4" x14ac:dyDescent="0.25">
      <c r="A27"/>
      <c r="B27"/>
      <c r="C27"/>
      <c r="D27"/>
    </row>
    <row r="28" spans="1:4" x14ac:dyDescent="0.25">
      <c r="A28"/>
      <c r="B28"/>
      <c r="C28"/>
      <c r="D28"/>
    </row>
    <row r="29" spans="1:4" x14ac:dyDescent="0.25">
      <c r="A29"/>
      <c r="B29"/>
      <c r="C29"/>
      <c r="D29"/>
    </row>
    <row r="30" spans="1:4" x14ac:dyDescent="0.25">
      <c r="A30"/>
      <c r="B30"/>
      <c r="C30"/>
      <c r="D30"/>
    </row>
    <row r="31" spans="1:4" x14ac:dyDescent="0.25">
      <c r="A31"/>
      <c r="B31"/>
      <c r="C31"/>
      <c r="D31"/>
    </row>
    <row r="32" spans="1:4" x14ac:dyDescent="0.25">
      <c r="A32"/>
      <c r="B32"/>
      <c r="C32"/>
      <c r="D32"/>
    </row>
    <row r="33" spans="1:4" x14ac:dyDescent="0.25">
      <c r="A33"/>
      <c r="B33"/>
      <c r="C33"/>
      <c r="D33"/>
    </row>
    <row r="34" spans="1:4" x14ac:dyDescent="0.25">
      <c r="A34"/>
      <c r="B34"/>
      <c r="C34"/>
      <c r="D34"/>
    </row>
    <row r="35" spans="1:4" x14ac:dyDescent="0.25">
      <c r="A35"/>
      <c r="B35"/>
      <c r="C35"/>
      <c r="D35"/>
    </row>
    <row r="36" spans="1:4" x14ac:dyDescent="0.25">
      <c r="A36"/>
      <c r="B36"/>
      <c r="C36"/>
      <c r="D36"/>
    </row>
    <row r="37" spans="1:4" x14ac:dyDescent="0.25">
      <c r="A37"/>
      <c r="B37"/>
      <c r="C37"/>
      <c r="D37"/>
    </row>
    <row r="38" spans="1:4" x14ac:dyDescent="0.25">
      <c r="A38"/>
      <c r="B38"/>
      <c r="C38"/>
      <c r="D38"/>
    </row>
    <row r="39" spans="1:4" x14ac:dyDescent="0.25">
      <c r="A39"/>
      <c r="B39"/>
      <c r="C39"/>
      <c r="D39"/>
    </row>
    <row r="40" spans="1:4" x14ac:dyDescent="0.25">
      <c r="A40"/>
      <c r="B40"/>
      <c r="C40"/>
      <c r="D40"/>
    </row>
    <row r="41" spans="1:4" x14ac:dyDescent="0.25">
      <c r="A41"/>
      <c r="B41"/>
      <c r="C41"/>
      <c r="D41"/>
    </row>
  </sheetData>
  <dataConsolidate/>
  <mergeCells count="2">
    <mergeCell ref="A1:D1"/>
    <mergeCell ref="A5:D5"/>
  </mergeCells>
  <phoneticPr fontId="0" type="noConversion"/>
  <pageMargins left="0.75" right="0.75" top="1" bottom="1" header="0.5" footer="0.5"/>
  <pageSetup orientation="landscape" horizontalDpi="1200" verticalDpi="12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AddRaingage_Click">
                <anchor moveWithCells="1">
                  <from>
                    <xdr:col>3</xdr:col>
                    <xdr:colOff>3543300</xdr:colOff>
                    <xdr:row>2</xdr:row>
                    <xdr:rowOff>76200</xdr:rowOff>
                  </from>
                  <to>
                    <xdr:col>3</xdr:col>
                    <xdr:colOff>4069080</xdr:colOff>
                    <xdr:row>3</xdr:row>
                    <xdr:rowOff>76200</xdr:rowOff>
                  </to>
                </anchor>
              </controlPr>
            </control>
          </mc:Choice>
        </mc:AlternateContent>
        <mc:AlternateContent xmlns:mc="http://schemas.openxmlformats.org/markup-compatibility/2006">
          <mc:Choice Requires="x14">
            <control shapeId="2050" r:id="rId5" name="Drop Down 2">
              <controlPr defaultSize="0" autoLine="0" autoPict="0">
                <anchor moveWithCells="1">
                  <from>
                    <xdr:col>0</xdr:col>
                    <xdr:colOff>175260</xdr:colOff>
                    <xdr:row>2</xdr:row>
                    <xdr:rowOff>60960</xdr:rowOff>
                  </from>
                  <to>
                    <xdr:col>3</xdr:col>
                    <xdr:colOff>3398520</xdr:colOff>
                    <xdr:row>3</xdr:row>
                    <xdr:rowOff>76200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asinParametersSheet">
    <pageSetUpPr fitToPage="1"/>
  </sheetPr>
  <dimension ref="A1:AL144"/>
  <sheetViews>
    <sheetView zoomScaleNormal="100" workbookViewId="0">
      <pane xSplit="1" ySplit="10" topLeftCell="B11" activePane="bottomRight" state="frozen"/>
      <selection pane="topRight" activeCell="B1" sqref="B1"/>
      <selection pane="bottomLeft" activeCell="A11" sqref="A11"/>
      <selection pane="bottomRight" sqref="A1:N1"/>
    </sheetView>
  </sheetViews>
  <sheetFormatPr defaultRowHeight="13.2" x14ac:dyDescent="0.25"/>
  <cols>
    <col min="1" max="3" width="16.88671875" style="204" customWidth="1"/>
    <col min="4" max="4" width="9.6640625" style="203" customWidth="1"/>
    <col min="5" max="5" width="13.109375" style="203" customWidth="1"/>
    <col min="6" max="6" width="9.6640625" style="203" customWidth="1"/>
    <col min="7" max="7" width="12.44140625" style="203" bestFit="1" customWidth="1"/>
    <col min="8" max="8" width="14.88671875" style="203" customWidth="1"/>
    <col min="9" max="10" width="13.6640625" style="203" customWidth="1"/>
    <col min="11" max="11" width="6.33203125" style="203" customWidth="1"/>
    <col min="12" max="12" width="11.6640625" style="203" customWidth="1"/>
    <col min="13" max="13" width="6.6640625" style="203" customWidth="1"/>
    <col min="14" max="14" width="7.6640625" style="203" customWidth="1"/>
    <col min="15" max="15" width="16.5546875" style="203" customWidth="1"/>
    <col min="16" max="16" width="12.109375" style="203" customWidth="1"/>
    <col min="17" max="17" width="13" style="203" customWidth="1"/>
    <col min="18" max="18" width="12.109375" style="203" customWidth="1"/>
    <col min="19" max="19" width="15.88671875" style="203" customWidth="1"/>
    <col min="20" max="20" width="13" style="203" customWidth="1"/>
    <col min="21" max="21" width="8.5546875" style="203" bestFit="1" customWidth="1"/>
    <col min="22" max="22" width="13" style="203" customWidth="1"/>
    <col min="23" max="23" width="9.109375" style="203" customWidth="1"/>
    <col min="24" max="25" width="11.5546875" style="203" customWidth="1"/>
    <col min="26" max="26" width="11.88671875" style="203" customWidth="1"/>
    <col min="27" max="27" width="11" style="203" customWidth="1"/>
    <col min="28" max="28" width="68.88671875" style="215" customWidth="1"/>
    <col min="31" max="31" width="25.88671875" customWidth="1"/>
    <col min="32" max="32" width="34.6640625" customWidth="1"/>
    <col min="33" max="33" width="15.6640625" customWidth="1"/>
    <col min="35" max="38" width="15.6640625" customWidth="1"/>
  </cols>
  <sheetData>
    <row r="1" spans="1:38" ht="32.4" thickTop="1" thickBot="1" x14ac:dyDescent="0.3">
      <c r="A1" s="224" t="s">
        <v>122</v>
      </c>
      <c r="B1" s="225"/>
      <c r="C1" s="225"/>
      <c r="D1" s="225"/>
      <c r="E1" s="225"/>
      <c r="F1" s="225"/>
      <c r="G1" s="225"/>
      <c r="H1" s="225"/>
      <c r="I1" s="225"/>
      <c r="J1" s="225"/>
      <c r="K1" s="225"/>
      <c r="L1" s="225"/>
      <c r="M1" s="225"/>
      <c r="N1" s="226"/>
      <c r="O1" s="224" t="s">
        <v>122</v>
      </c>
      <c r="P1" s="225"/>
      <c r="Q1" s="225"/>
      <c r="R1" s="225"/>
      <c r="S1" s="225"/>
      <c r="T1" s="225"/>
      <c r="U1" s="225"/>
      <c r="V1" s="225"/>
      <c r="W1" s="225"/>
      <c r="X1" s="225"/>
      <c r="Y1" s="225"/>
      <c r="Z1" s="225"/>
      <c r="AA1" s="225"/>
      <c r="AB1" s="226"/>
      <c r="AE1" s="236" t="s">
        <v>215</v>
      </c>
      <c r="AF1" s="237"/>
      <c r="AG1" s="238"/>
      <c r="AI1" s="239" t="s">
        <v>216</v>
      </c>
      <c r="AJ1" s="240"/>
      <c r="AK1" s="240"/>
      <c r="AL1" s="241"/>
    </row>
    <row r="2" spans="1:38" ht="12.75" customHeight="1" thickTop="1" x14ac:dyDescent="0.25">
      <c r="A2"/>
      <c r="B2"/>
      <c r="C2"/>
      <c r="D2"/>
      <c r="E2" s="20"/>
      <c r="F2" s="20"/>
      <c r="G2" s="21"/>
      <c r="H2" s="20"/>
      <c r="I2" s="20"/>
      <c r="J2" s="20"/>
      <c r="K2" s="20"/>
      <c r="L2" s="22"/>
      <c r="M2" s="20"/>
      <c r="N2" s="20"/>
      <c r="O2" s="6"/>
      <c r="P2" s="6"/>
      <c r="Q2" s="6"/>
      <c r="R2" s="6"/>
      <c r="S2" s="8"/>
      <c r="T2" s="8"/>
      <c r="U2" s="8"/>
      <c r="V2" s="6"/>
      <c r="W2" s="6"/>
      <c r="X2" s="6"/>
      <c r="Y2" s="6"/>
      <c r="Z2" s="6"/>
      <c r="AA2" s="6"/>
      <c r="AB2"/>
      <c r="AE2" s="172" t="s">
        <v>191</v>
      </c>
      <c r="AF2" s="173" t="s">
        <v>192</v>
      </c>
      <c r="AG2" s="174" t="s">
        <v>193</v>
      </c>
      <c r="AI2" s="242" t="s">
        <v>206</v>
      </c>
      <c r="AJ2" s="244" t="s">
        <v>207</v>
      </c>
      <c r="AK2" s="245"/>
      <c r="AL2" s="246" t="s">
        <v>210</v>
      </c>
    </row>
    <row r="3" spans="1:38" ht="15.6" x14ac:dyDescent="0.25">
      <c r="A3"/>
      <c r="B3"/>
      <c r="C3"/>
      <c r="D3"/>
      <c r="E3" s="20"/>
      <c r="F3" s="20"/>
      <c r="G3" s="21"/>
      <c r="H3" s="20"/>
      <c r="I3" s="20"/>
      <c r="J3" s="20"/>
      <c r="K3" s="20"/>
      <c r="L3" s="22"/>
      <c r="M3" s="20"/>
      <c r="N3" s="20"/>
      <c r="O3" s="6"/>
      <c r="P3" s="6"/>
      <c r="Q3" s="6"/>
      <c r="R3" s="6"/>
      <c r="S3" s="8"/>
      <c r="T3" s="8"/>
      <c r="U3" s="8"/>
      <c r="V3" s="6"/>
      <c r="W3" s="6"/>
      <c r="X3" s="6"/>
      <c r="Y3" s="6"/>
      <c r="Z3" s="6"/>
      <c r="AA3" s="6"/>
      <c r="AB3"/>
      <c r="AE3" s="165" t="s">
        <v>194</v>
      </c>
      <c r="AF3" s="50"/>
      <c r="AG3" s="166"/>
      <c r="AI3" s="243"/>
      <c r="AJ3" s="55" t="s">
        <v>208</v>
      </c>
      <c r="AK3" s="55" t="s">
        <v>209</v>
      </c>
      <c r="AL3" s="247"/>
    </row>
    <row r="4" spans="1:38" x14ac:dyDescent="0.25">
      <c r="A4"/>
      <c r="B4"/>
      <c r="C4" s="256" t="s">
        <v>120</v>
      </c>
      <c r="D4" s="256"/>
      <c r="E4" s="256"/>
      <c r="F4" s="256"/>
      <c r="G4" s="256"/>
      <c r="H4" s="20"/>
      <c r="I4" s="20"/>
      <c r="J4" s="20"/>
      <c r="K4" s="20"/>
      <c r="L4" s="22"/>
      <c r="M4" s="20"/>
      <c r="N4" s="20"/>
      <c r="O4" s="6"/>
      <c r="P4" s="6"/>
      <c r="Q4" s="6"/>
      <c r="R4" s="6"/>
      <c r="S4" s="8"/>
      <c r="T4" s="8"/>
      <c r="U4" s="8"/>
      <c r="V4" s="6"/>
      <c r="W4" s="6"/>
      <c r="X4" s="6"/>
      <c r="Y4" s="6"/>
      <c r="Z4" s="6"/>
      <c r="AA4" s="6"/>
      <c r="AB4"/>
      <c r="AE4" s="165" t="s">
        <v>197</v>
      </c>
      <c r="AF4" s="55" t="s">
        <v>201</v>
      </c>
      <c r="AG4" s="167">
        <v>0.1</v>
      </c>
      <c r="AI4" s="164" t="s">
        <v>211</v>
      </c>
      <c r="AJ4" s="176">
        <v>5</v>
      </c>
      <c r="AK4" s="176">
        <v>1</v>
      </c>
      <c r="AL4" s="167">
        <v>6.9999999999999999E-4</v>
      </c>
    </row>
    <row r="5" spans="1:38" x14ac:dyDescent="0.25">
      <c r="A5"/>
      <c r="B5"/>
      <c r="C5" s="257" t="s">
        <v>188</v>
      </c>
      <c r="D5" s="258"/>
      <c r="E5" s="258"/>
      <c r="F5" s="258"/>
      <c r="G5" s="258"/>
      <c r="H5" s="20"/>
      <c r="I5" s="20"/>
      <c r="J5" s="20"/>
      <c r="K5" s="20"/>
      <c r="L5" s="22"/>
      <c r="M5" s="20"/>
      <c r="N5" s="20"/>
      <c r="O5" s="6"/>
      <c r="P5" s="6"/>
      <c r="Q5" s="6"/>
      <c r="R5" s="6"/>
      <c r="S5" s="8"/>
      <c r="T5" s="8"/>
      <c r="U5" s="8"/>
      <c r="V5" s="6"/>
      <c r="W5" s="6"/>
      <c r="X5" s="6"/>
      <c r="Y5" s="6"/>
      <c r="Z5" s="6"/>
      <c r="AA5" s="6"/>
      <c r="AB5"/>
      <c r="AE5" s="165" t="s">
        <v>195</v>
      </c>
      <c r="AF5" s="55" t="s">
        <v>202</v>
      </c>
      <c r="AG5" s="167">
        <v>0.1</v>
      </c>
      <c r="AI5" s="164" t="s">
        <v>212</v>
      </c>
      <c r="AJ5" s="176">
        <v>4.5</v>
      </c>
      <c r="AK5" s="176">
        <v>0.6</v>
      </c>
      <c r="AL5" s="167">
        <v>1.8E-3</v>
      </c>
    </row>
    <row r="6" spans="1:38" x14ac:dyDescent="0.25">
      <c r="A6"/>
      <c r="B6"/>
      <c r="C6" s="259" t="s">
        <v>121</v>
      </c>
      <c r="D6" s="259"/>
      <c r="E6" s="259"/>
      <c r="F6" s="259"/>
      <c r="G6" s="259"/>
      <c r="H6" s="20"/>
      <c r="I6" s="20"/>
      <c r="J6" s="20"/>
      <c r="K6" s="20"/>
      <c r="L6" s="22"/>
      <c r="M6" s="20"/>
      <c r="N6" s="20"/>
      <c r="O6" s="6"/>
      <c r="P6" s="6"/>
      <c r="Q6" s="6"/>
      <c r="R6" s="6"/>
      <c r="S6" s="8"/>
      <c r="T6" s="8"/>
      <c r="U6" s="8"/>
      <c r="V6" s="6"/>
      <c r="W6" s="6"/>
      <c r="X6" s="6"/>
      <c r="Y6" s="6"/>
      <c r="Z6" s="6"/>
      <c r="AA6" s="6"/>
      <c r="AB6"/>
      <c r="AE6" s="165" t="s">
        <v>196</v>
      </c>
      <c r="AF6" s="55" t="s">
        <v>203</v>
      </c>
      <c r="AG6" s="167">
        <v>0.05</v>
      </c>
      <c r="AI6" s="164" t="s">
        <v>213</v>
      </c>
      <c r="AJ6" s="176">
        <v>3</v>
      </c>
      <c r="AK6" s="176">
        <v>0.5</v>
      </c>
      <c r="AL6" s="167">
        <v>1.8E-3</v>
      </c>
    </row>
    <row r="7" spans="1:38" ht="13.8" thickBot="1" x14ac:dyDescent="0.3">
      <c r="A7"/>
      <c r="B7"/>
      <c r="C7"/>
      <c r="D7"/>
      <c r="E7" s="20"/>
      <c r="F7" s="20"/>
      <c r="G7" s="21"/>
      <c r="H7" s="20"/>
      <c r="I7" s="20"/>
      <c r="J7" s="20"/>
      <c r="K7" s="20"/>
      <c r="L7" s="22"/>
      <c r="M7" s="20"/>
      <c r="N7" s="20"/>
      <c r="O7" s="6"/>
      <c r="P7" s="6"/>
      <c r="Q7" s="6"/>
      <c r="R7" s="6"/>
      <c r="S7" s="8"/>
      <c r="T7" s="8"/>
      <c r="U7" s="8"/>
      <c r="V7" s="6"/>
      <c r="W7" s="6"/>
      <c r="X7" s="6"/>
      <c r="Y7" s="6"/>
      <c r="Z7" s="6"/>
      <c r="AA7" s="6"/>
      <c r="AB7"/>
      <c r="AE7" s="165" t="s">
        <v>198</v>
      </c>
      <c r="AF7" s="50"/>
      <c r="AG7" s="167"/>
      <c r="AI7" s="171" t="s">
        <v>214</v>
      </c>
      <c r="AJ7" s="177">
        <v>3</v>
      </c>
      <c r="AK7" s="177">
        <v>0.5</v>
      </c>
      <c r="AL7" s="170">
        <v>1.8E-3</v>
      </c>
    </row>
    <row r="8" spans="1:38" ht="13.8" thickBot="1" x14ac:dyDescent="0.3">
      <c r="A8"/>
      <c r="B8"/>
      <c r="C8"/>
      <c r="D8"/>
      <c r="E8" s="20"/>
      <c r="F8" s="20"/>
      <c r="G8" s="21"/>
      <c r="H8" s="20"/>
      <c r="I8" s="20"/>
      <c r="J8" s="20"/>
      <c r="K8" s="20"/>
      <c r="L8" s="22"/>
      <c r="M8" s="20"/>
      <c r="N8" s="20"/>
      <c r="O8" s="6"/>
      <c r="P8" s="6"/>
      <c r="Q8" s="6"/>
      <c r="R8" s="6"/>
      <c r="S8" s="8"/>
      <c r="T8" s="8"/>
      <c r="U8" s="8"/>
      <c r="V8" s="6"/>
      <c r="W8" s="6"/>
      <c r="X8" s="6"/>
      <c r="Y8" s="6"/>
      <c r="Z8" s="6"/>
      <c r="AA8" s="6"/>
      <c r="AB8"/>
      <c r="AE8" s="165" t="s">
        <v>199</v>
      </c>
      <c r="AF8" s="55" t="s">
        <v>204</v>
      </c>
      <c r="AG8" s="167">
        <v>0.35</v>
      </c>
      <c r="AI8" s="175"/>
      <c r="AJ8" s="175"/>
      <c r="AK8" s="175"/>
      <c r="AL8" s="175"/>
    </row>
    <row r="9" spans="1:38" ht="31.5" customHeight="1" thickTop="1" thickBot="1" x14ac:dyDescent="0.45">
      <c r="A9"/>
      <c r="B9"/>
      <c r="C9"/>
      <c r="D9" s="20"/>
      <c r="E9" s="20"/>
      <c r="F9" s="20"/>
      <c r="G9" s="21"/>
      <c r="H9" s="20"/>
      <c r="I9" s="250" t="s">
        <v>112</v>
      </c>
      <c r="J9" s="251"/>
      <c r="K9" s="252" t="s">
        <v>114</v>
      </c>
      <c r="L9" s="252"/>
      <c r="M9" s="252"/>
      <c r="N9" s="82" t="s">
        <v>22</v>
      </c>
      <c r="O9" s="254" t="s">
        <v>116</v>
      </c>
      <c r="P9" s="255"/>
      <c r="Q9" s="248" t="s">
        <v>117</v>
      </c>
      <c r="R9" s="248"/>
      <c r="S9" s="89" t="s">
        <v>118</v>
      </c>
      <c r="T9" s="253" t="s">
        <v>76</v>
      </c>
      <c r="U9" s="253"/>
      <c r="V9" s="253" t="s">
        <v>17</v>
      </c>
      <c r="W9" s="253"/>
      <c r="X9" s="248" t="s">
        <v>45</v>
      </c>
      <c r="Y9" s="248"/>
      <c r="Z9" s="248" t="s">
        <v>44</v>
      </c>
      <c r="AA9" s="249"/>
      <c r="AB9"/>
      <c r="AE9" s="168" t="s">
        <v>200</v>
      </c>
      <c r="AF9" s="169" t="s">
        <v>205</v>
      </c>
      <c r="AG9" s="170">
        <v>0.4</v>
      </c>
      <c r="AI9" s="175"/>
      <c r="AJ9" s="175"/>
      <c r="AK9" s="175"/>
      <c r="AL9" s="175"/>
    </row>
    <row r="10" spans="1:38" s="5" customFormat="1" ht="40.799999999999997" thickTop="1" thickBot="1" x14ac:dyDescent="0.3">
      <c r="A10" s="29" t="s">
        <v>111</v>
      </c>
      <c r="B10" s="26" t="s">
        <v>32</v>
      </c>
      <c r="C10" s="26" t="s">
        <v>31</v>
      </c>
      <c r="D10" s="27" t="s">
        <v>123</v>
      </c>
      <c r="E10" s="27" t="s">
        <v>125</v>
      </c>
      <c r="F10" s="27" t="s">
        <v>124</v>
      </c>
      <c r="G10" s="28" t="s">
        <v>48</v>
      </c>
      <c r="H10" s="202" t="s">
        <v>39</v>
      </c>
      <c r="I10" s="83" t="s">
        <v>19</v>
      </c>
      <c r="J10" s="83" t="s">
        <v>20</v>
      </c>
      <c r="K10" s="83" t="s">
        <v>40</v>
      </c>
      <c r="L10" s="84" t="s">
        <v>113</v>
      </c>
      <c r="M10" s="83" t="s">
        <v>41</v>
      </c>
      <c r="N10" s="85" t="s">
        <v>115</v>
      </c>
      <c r="O10" s="86" t="s">
        <v>15</v>
      </c>
      <c r="P10" s="87" t="s">
        <v>16</v>
      </c>
      <c r="Q10" s="86" t="s">
        <v>15</v>
      </c>
      <c r="R10" s="87" t="s">
        <v>16</v>
      </c>
      <c r="S10" s="88" t="s">
        <v>119</v>
      </c>
      <c r="T10" s="86" t="s">
        <v>15</v>
      </c>
      <c r="U10" s="87" t="s">
        <v>16</v>
      </c>
      <c r="V10" s="86" t="s">
        <v>15</v>
      </c>
      <c r="W10" s="87" t="s">
        <v>16</v>
      </c>
      <c r="X10" s="86" t="s">
        <v>42</v>
      </c>
      <c r="Y10" s="86" t="s">
        <v>43</v>
      </c>
      <c r="Z10" s="86" t="s">
        <v>42</v>
      </c>
      <c r="AA10" s="86" t="s">
        <v>43</v>
      </c>
      <c r="AB10" s="30" t="s">
        <v>1</v>
      </c>
    </row>
    <row r="11" spans="1:38" ht="15" thickTop="1" x14ac:dyDescent="0.3">
      <c r="A11" s="178"/>
      <c r="B11" s="178"/>
      <c r="C11" s="178"/>
      <c r="D11" s="207"/>
      <c r="E11" s="208"/>
      <c r="F11" s="208"/>
      <c r="G11" s="208"/>
      <c r="H11" s="210"/>
      <c r="I11" s="208"/>
      <c r="J11" s="211"/>
      <c r="K11" s="205"/>
      <c r="L11" s="205"/>
      <c r="M11" s="205"/>
      <c r="N11" s="179"/>
      <c r="O11" s="23"/>
      <c r="P11"/>
      <c r="Q11" s="23"/>
      <c r="R11"/>
      <c r="S11"/>
      <c r="T11" s="179"/>
      <c r="U11"/>
      <c r="V11" s="180"/>
      <c r="W11"/>
      <c r="X11" s="179"/>
      <c r="Y11" s="179"/>
      <c r="Z11" s="179"/>
      <c r="AA11" s="179"/>
      <c r="AB11" s="214"/>
    </row>
    <row r="12" spans="1:38" ht="14.4" x14ac:dyDescent="0.3">
      <c r="A12" s="178"/>
      <c r="B12" s="178"/>
      <c r="C12" s="178"/>
      <c r="D12" s="207"/>
      <c r="E12" s="208"/>
      <c r="F12" s="208"/>
      <c r="G12" s="208"/>
      <c r="H12" s="210"/>
      <c r="I12" s="208"/>
      <c r="J12" s="211"/>
      <c r="K12" s="205"/>
      <c r="L12" s="205"/>
      <c r="M12" s="205"/>
      <c r="N12" s="179"/>
      <c r="O12" s="23"/>
      <c r="P12"/>
      <c r="Q12" s="23"/>
      <c r="R12"/>
      <c r="S12"/>
      <c r="T12" s="179"/>
      <c r="U12"/>
      <c r="V12" s="180"/>
      <c r="W12"/>
      <c r="X12" s="179"/>
      <c r="Y12" s="179"/>
      <c r="Z12" s="179"/>
      <c r="AA12" s="179"/>
      <c r="AB12" s="214"/>
    </row>
    <row r="13" spans="1:38" ht="14.4" x14ac:dyDescent="0.3">
      <c r="A13" s="178"/>
      <c r="B13" s="206"/>
      <c r="C13" s="216"/>
      <c r="D13" s="207"/>
      <c r="E13" s="208"/>
      <c r="F13" s="208"/>
      <c r="G13" s="208"/>
      <c r="H13" s="210"/>
      <c r="I13" s="208"/>
      <c r="J13" s="211"/>
      <c r="K13" s="205"/>
      <c r="L13" s="205"/>
      <c r="M13" s="205"/>
      <c r="N13" s="179"/>
      <c r="O13" s="23"/>
      <c r="P13"/>
      <c r="Q13" s="23"/>
      <c r="R13"/>
      <c r="S13"/>
      <c r="T13" s="179"/>
      <c r="U13"/>
      <c r="V13" s="180"/>
      <c r="W13"/>
      <c r="X13" s="179"/>
      <c r="Y13" s="179"/>
      <c r="Z13" s="179"/>
      <c r="AA13" s="179"/>
      <c r="AB13" s="214"/>
    </row>
    <row r="14" spans="1:38" ht="14.4" x14ac:dyDescent="0.3">
      <c r="A14" s="178"/>
      <c r="B14" s="206"/>
      <c r="C14" s="216"/>
      <c r="D14" s="207"/>
      <c r="E14" s="209"/>
      <c r="F14" s="209"/>
      <c r="G14" s="208"/>
      <c r="H14" s="210"/>
      <c r="I14" s="208"/>
      <c r="J14" s="211"/>
      <c r="K14" s="205"/>
      <c r="L14" s="205"/>
      <c r="M14" s="205"/>
      <c r="N14" s="179"/>
      <c r="O14" s="23"/>
      <c r="P14"/>
      <c r="Q14" s="23"/>
      <c r="R14"/>
      <c r="S14"/>
      <c r="T14" s="179"/>
      <c r="U14"/>
      <c r="V14" s="180"/>
      <c r="W14"/>
      <c r="X14" s="179"/>
      <c r="Y14" s="179"/>
      <c r="Z14" s="179"/>
      <c r="AA14" s="179"/>
      <c r="AB14" s="214"/>
    </row>
    <row r="15" spans="1:38" ht="14.4" x14ac:dyDescent="0.3">
      <c r="A15" s="178"/>
      <c r="B15" s="206"/>
      <c r="C15" s="216"/>
      <c r="D15" s="207"/>
      <c r="E15" s="209"/>
      <c r="F15" s="209"/>
      <c r="G15" s="208"/>
      <c r="H15" s="210"/>
      <c r="I15" s="208"/>
      <c r="J15" s="211"/>
      <c r="K15" s="205"/>
      <c r="L15" s="205"/>
      <c r="M15" s="205"/>
      <c r="N15" s="179"/>
      <c r="O15" s="23"/>
      <c r="P15"/>
      <c r="Q15" s="23"/>
      <c r="R15"/>
      <c r="S15"/>
      <c r="T15" s="179"/>
      <c r="U15"/>
      <c r="V15" s="180"/>
      <c r="W15"/>
      <c r="X15" s="179"/>
      <c r="Y15" s="179"/>
      <c r="Z15" s="179"/>
      <c r="AA15" s="179"/>
      <c r="AB15" s="214"/>
    </row>
    <row r="16" spans="1:38" ht="14.4" x14ac:dyDescent="0.3">
      <c r="A16" s="178"/>
      <c r="B16" s="206"/>
      <c r="C16" s="216"/>
      <c r="D16" s="207"/>
      <c r="E16" s="209"/>
      <c r="F16" s="208"/>
      <c r="G16" s="208"/>
      <c r="H16" s="210"/>
      <c r="I16" s="208"/>
      <c r="J16" s="211"/>
      <c r="K16" s="205"/>
      <c r="L16" s="205"/>
      <c r="M16" s="205"/>
      <c r="N16" s="179"/>
      <c r="O16" s="23"/>
      <c r="P16"/>
      <c r="Q16" s="23"/>
      <c r="R16"/>
      <c r="S16"/>
      <c r="T16" s="179"/>
      <c r="U16"/>
      <c r="V16" s="180"/>
      <c r="W16"/>
      <c r="X16" s="179"/>
      <c r="Y16" s="179"/>
      <c r="Z16" s="179"/>
      <c r="AA16" s="179"/>
      <c r="AB16" s="214"/>
    </row>
    <row r="17" spans="1:28" ht="14.4" x14ac:dyDescent="0.3">
      <c r="A17" s="178"/>
      <c r="B17" s="206"/>
      <c r="C17" s="216"/>
      <c r="D17" s="207"/>
      <c r="E17" s="209"/>
      <c r="F17" s="208"/>
      <c r="G17" s="208"/>
      <c r="H17" s="210"/>
      <c r="I17" s="208"/>
      <c r="J17" s="211"/>
      <c r="K17" s="205"/>
      <c r="L17" s="205"/>
      <c r="M17" s="205"/>
      <c r="N17" s="179"/>
      <c r="O17" s="23"/>
      <c r="P17"/>
      <c r="Q17" s="23"/>
      <c r="R17"/>
      <c r="S17"/>
      <c r="T17" s="179"/>
      <c r="U17"/>
      <c r="V17" s="180"/>
      <c r="W17"/>
      <c r="X17" s="179"/>
      <c r="Y17" s="179"/>
      <c r="Z17" s="179"/>
      <c r="AA17" s="179"/>
      <c r="AB17" s="214"/>
    </row>
    <row r="18" spans="1:28" ht="14.4" x14ac:dyDescent="0.3">
      <c r="A18" s="178"/>
      <c r="B18" s="206"/>
      <c r="C18" s="216"/>
      <c r="D18" s="207"/>
      <c r="E18" s="209"/>
      <c r="F18" s="208"/>
      <c r="G18" s="208"/>
      <c r="H18" s="210"/>
      <c r="I18" s="208"/>
      <c r="J18" s="211"/>
      <c r="K18" s="205"/>
      <c r="L18" s="205"/>
      <c r="M18" s="205"/>
      <c r="N18" s="179"/>
      <c r="O18" s="23"/>
      <c r="P18"/>
      <c r="Q18" s="23"/>
      <c r="R18"/>
      <c r="S18"/>
      <c r="T18" s="179"/>
      <c r="U18"/>
      <c r="V18" s="180"/>
      <c r="W18"/>
      <c r="X18" s="179"/>
      <c r="Y18" s="179"/>
      <c r="Z18" s="179"/>
      <c r="AA18" s="179"/>
      <c r="AB18" s="214"/>
    </row>
    <row r="19" spans="1:28" ht="14.4" x14ac:dyDescent="0.3">
      <c r="A19" s="178"/>
      <c r="B19" s="206"/>
      <c r="C19" s="216"/>
      <c r="D19" s="207"/>
      <c r="E19" s="209"/>
      <c r="F19" s="208"/>
      <c r="G19" s="208"/>
      <c r="H19" s="210"/>
      <c r="I19" s="208"/>
      <c r="J19" s="211"/>
      <c r="K19" s="205"/>
      <c r="L19" s="205"/>
      <c r="M19" s="205"/>
      <c r="N19" s="179"/>
      <c r="O19" s="23"/>
      <c r="P19"/>
      <c r="Q19" s="23"/>
      <c r="R19"/>
      <c r="S19"/>
      <c r="T19" s="179"/>
      <c r="U19"/>
      <c r="V19" s="180"/>
      <c r="W19"/>
      <c r="X19" s="179"/>
      <c r="Y19" s="179"/>
      <c r="Z19" s="179"/>
      <c r="AA19" s="179"/>
      <c r="AB19" s="214"/>
    </row>
    <row r="20" spans="1:28" ht="14.4" x14ac:dyDescent="0.3">
      <c r="A20" s="178"/>
      <c r="B20" s="206"/>
      <c r="C20" s="216"/>
      <c r="D20" s="207"/>
      <c r="E20" s="209"/>
      <c r="F20" s="208"/>
      <c r="G20" s="208"/>
      <c r="H20" s="210"/>
      <c r="I20" s="208"/>
      <c r="J20" s="211"/>
      <c r="K20" s="205"/>
      <c r="L20" s="205"/>
      <c r="M20" s="205"/>
      <c r="N20" s="179"/>
      <c r="O20" s="23"/>
      <c r="P20"/>
      <c r="Q20" s="23"/>
      <c r="R20"/>
      <c r="S20"/>
      <c r="T20" s="179"/>
      <c r="U20"/>
      <c r="V20" s="180"/>
      <c r="W20"/>
      <c r="X20" s="179"/>
      <c r="Y20" s="179"/>
      <c r="Z20" s="179"/>
      <c r="AA20" s="179"/>
      <c r="AB20" s="214"/>
    </row>
    <row r="21" spans="1:28" ht="14.4" x14ac:dyDescent="0.3">
      <c r="A21" s="178"/>
      <c r="B21" s="206"/>
      <c r="C21" s="216"/>
      <c r="D21" s="207"/>
      <c r="E21" s="209"/>
      <c r="F21" s="208"/>
      <c r="G21" s="208"/>
      <c r="H21" s="210"/>
      <c r="I21" s="208"/>
      <c r="J21" s="211"/>
      <c r="K21" s="205"/>
      <c r="L21" s="205"/>
      <c r="M21" s="205"/>
      <c r="N21" s="208"/>
      <c r="O21" s="212"/>
      <c r="P21"/>
      <c r="Q21" s="212"/>
      <c r="R21"/>
      <c r="S21"/>
      <c r="T21" s="208"/>
      <c r="U21"/>
      <c r="V21" s="213"/>
      <c r="W21"/>
      <c r="X21" s="208"/>
      <c r="Y21" s="208"/>
      <c r="Z21" s="208"/>
      <c r="AA21" s="208"/>
      <c r="AB21" s="214"/>
    </row>
    <row r="22" spans="1:28" ht="14.4" x14ac:dyDescent="0.3">
      <c r="A22" s="178"/>
      <c r="B22" s="206"/>
      <c r="C22" s="216"/>
      <c r="D22" s="207"/>
      <c r="E22" s="209"/>
      <c r="F22" s="208"/>
      <c r="G22" s="208"/>
      <c r="H22" s="210"/>
      <c r="I22" s="208"/>
      <c r="J22" s="211"/>
      <c r="K22" s="205"/>
      <c r="L22" s="205"/>
      <c r="M22" s="205"/>
      <c r="N22" s="208"/>
      <c r="O22" s="212"/>
      <c r="P22"/>
      <c r="Q22" s="212"/>
      <c r="R22"/>
      <c r="S22"/>
      <c r="T22" s="208"/>
      <c r="U22"/>
      <c r="V22" s="213"/>
      <c r="W22"/>
      <c r="X22" s="208"/>
      <c r="Y22" s="208"/>
      <c r="Z22" s="208"/>
      <c r="AA22" s="208"/>
      <c r="AB22" s="214"/>
    </row>
    <row r="23" spans="1:28" ht="14.4" x14ac:dyDescent="0.3">
      <c r="A23" s="178"/>
      <c r="B23" s="206"/>
      <c r="C23" s="216"/>
      <c r="D23" s="207"/>
      <c r="E23" s="209"/>
      <c r="F23" s="208"/>
      <c r="G23" s="208"/>
      <c r="H23" s="210"/>
      <c r="I23" s="208"/>
      <c r="J23" s="211"/>
      <c r="K23" s="205"/>
      <c r="L23" s="205"/>
      <c r="M23" s="205"/>
      <c r="N23" s="208"/>
      <c r="O23" s="212"/>
      <c r="P23"/>
      <c r="Q23" s="212"/>
      <c r="R23"/>
      <c r="S23"/>
      <c r="T23" s="208"/>
      <c r="U23"/>
      <c r="V23" s="213"/>
      <c r="W23"/>
      <c r="X23" s="208"/>
      <c r="Y23" s="208"/>
      <c r="Z23" s="208"/>
      <c r="AA23" s="208"/>
      <c r="AB23" s="214"/>
    </row>
    <row r="24" spans="1:28" ht="14.4" x14ac:dyDescent="0.3">
      <c r="A24" s="178"/>
      <c r="B24" s="206"/>
      <c r="C24" s="216"/>
      <c r="D24" s="207"/>
      <c r="E24" s="209"/>
      <c r="F24" s="208"/>
      <c r="G24" s="208"/>
      <c r="H24" s="208"/>
      <c r="I24" s="208"/>
      <c r="J24" s="208"/>
      <c r="K24" s="208"/>
      <c r="L24" s="208"/>
      <c r="M24" s="205"/>
      <c r="N24" s="208"/>
      <c r="O24" s="212"/>
      <c r="P24"/>
      <c r="Q24" s="212"/>
      <c r="R24"/>
      <c r="S24"/>
      <c r="T24" s="208"/>
      <c r="U24"/>
      <c r="V24" s="208"/>
      <c r="W24"/>
      <c r="X24" s="208"/>
      <c r="Y24" s="208"/>
      <c r="Z24" s="208"/>
      <c r="AA24" s="208"/>
      <c r="AB24" s="214"/>
    </row>
    <row r="25" spans="1:28" x14ac:dyDescent="0.25">
      <c r="A25" s="178"/>
      <c r="B25" s="206"/>
      <c r="C25" s="206"/>
      <c r="D25" s="208"/>
      <c r="E25" s="208"/>
      <c r="F25" s="208"/>
      <c r="G25" s="208"/>
      <c r="H25" s="208"/>
      <c r="I25" s="208"/>
      <c r="J25" s="208"/>
      <c r="K25" s="208"/>
      <c r="L25" s="208"/>
      <c r="M25" s="208"/>
      <c r="N25" s="208"/>
      <c r="O25" s="212"/>
      <c r="P25"/>
      <c r="Q25" s="212"/>
      <c r="R25"/>
      <c r="S25"/>
      <c r="T25" s="208"/>
      <c r="U25"/>
      <c r="V25" s="208"/>
      <c r="W25"/>
      <c r="X25" s="208"/>
      <c r="Y25" s="208"/>
      <c r="Z25" s="208"/>
      <c r="AA25" s="208"/>
      <c r="AB25" s="214"/>
    </row>
    <row r="26" spans="1:28" x14ac:dyDescent="0.25">
      <c r="A26" s="206"/>
      <c r="B26" s="206"/>
      <c r="C26" s="206"/>
      <c r="D26" s="208"/>
      <c r="E26" s="208"/>
      <c r="F26" s="208"/>
      <c r="G26" s="208"/>
      <c r="H26" s="208"/>
      <c r="I26" s="208"/>
      <c r="J26" s="208"/>
      <c r="K26" s="208"/>
      <c r="L26" s="208"/>
      <c r="M26" s="208"/>
      <c r="N26" s="208"/>
      <c r="O26" s="212"/>
      <c r="P26"/>
      <c r="Q26" s="212"/>
      <c r="R26"/>
      <c r="S26"/>
      <c r="T26" s="208"/>
      <c r="U26"/>
      <c r="V26" s="208"/>
      <c r="W26"/>
      <c r="X26" s="208"/>
      <c r="Y26" s="208"/>
      <c r="Z26" s="208"/>
      <c r="AA26" s="208"/>
      <c r="AB26" s="214"/>
    </row>
    <row r="27" spans="1:28" x14ac:dyDescent="0.25">
      <c r="A27" s="206"/>
      <c r="B27" s="206"/>
      <c r="C27" s="206"/>
      <c r="D27" s="208"/>
      <c r="E27" s="208"/>
      <c r="F27" s="208"/>
      <c r="G27" s="208"/>
      <c r="H27" s="208"/>
      <c r="I27" s="208"/>
      <c r="J27" s="208"/>
      <c r="K27" s="208"/>
      <c r="L27" s="208"/>
      <c r="M27" s="208"/>
      <c r="N27" s="208"/>
      <c r="O27" s="212"/>
      <c r="P27"/>
      <c r="Q27" s="212"/>
      <c r="R27"/>
      <c r="S27"/>
      <c r="T27" s="208"/>
      <c r="U27"/>
      <c r="V27" s="208"/>
      <c r="W27"/>
      <c r="X27" s="208"/>
      <c r="Y27" s="208"/>
      <c r="Z27" s="208"/>
      <c r="AA27" s="208"/>
      <c r="AB27" s="214"/>
    </row>
    <row r="28" spans="1:28" x14ac:dyDescent="0.25">
      <c r="A28" s="178"/>
      <c r="B28" s="206"/>
      <c r="C28" s="206"/>
      <c r="D28" s="208"/>
      <c r="E28" s="208"/>
      <c r="F28" s="208"/>
      <c r="G28" s="208"/>
      <c r="H28" s="208"/>
      <c r="I28" s="208"/>
      <c r="J28" s="208"/>
      <c r="K28" s="208"/>
      <c r="L28" s="208"/>
      <c r="M28" s="208"/>
      <c r="N28" s="208"/>
      <c r="O28" s="212"/>
      <c r="P28"/>
      <c r="Q28" s="212"/>
      <c r="R28"/>
      <c r="S28"/>
      <c r="T28" s="208"/>
      <c r="U28"/>
      <c r="V28" s="208"/>
      <c r="W28"/>
      <c r="X28" s="208"/>
      <c r="Y28" s="208"/>
      <c r="Z28" s="208"/>
      <c r="AA28" s="208"/>
      <c r="AB28" s="214"/>
    </row>
    <row r="29" spans="1:28" x14ac:dyDescent="0.25">
      <c r="A29" s="178"/>
      <c r="B29" s="206"/>
      <c r="C29" s="206"/>
      <c r="D29" s="208"/>
      <c r="E29" s="208"/>
      <c r="F29" s="208"/>
      <c r="G29" s="208"/>
      <c r="H29" s="208"/>
      <c r="I29" s="208"/>
      <c r="J29" s="208"/>
      <c r="K29" s="208"/>
      <c r="L29" s="208"/>
      <c r="M29" s="208"/>
      <c r="N29" s="208"/>
      <c r="O29" s="212"/>
      <c r="P29"/>
      <c r="Q29" s="212"/>
      <c r="R29"/>
      <c r="S29"/>
      <c r="T29" s="208"/>
      <c r="U29"/>
      <c r="V29" s="208"/>
      <c r="W29"/>
      <c r="X29" s="208"/>
      <c r="Y29" s="208"/>
      <c r="Z29" s="208"/>
      <c r="AA29" s="208"/>
      <c r="AB29" s="214"/>
    </row>
    <row r="30" spans="1:28" x14ac:dyDescent="0.25">
      <c r="A30" s="206"/>
      <c r="B30" s="206"/>
      <c r="C30" s="206"/>
      <c r="D30" s="208"/>
      <c r="E30" s="208"/>
      <c r="F30" s="208"/>
      <c r="G30" s="208"/>
      <c r="H30" s="208"/>
      <c r="I30" s="208"/>
      <c r="J30" s="208"/>
      <c r="K30" s="208"/>
      <c r="L30" s="208"/>
      <c r="M30" s="208"/>
      <c r="N30" s="208"/>
      <c r="O30" s="212"/>
      <c r="P30"/>
      <c r="Q30" s="212"/>
      <c r="R30"/>
      <c r="S30"/>
      <c r="T30" s="208"/>
      <c r="U30"/>
      <c r="V30" s="208"/>
      <c r="W30"/>
      <c r="X30" s="208"/>
      <c r="Y30" s="208"/>
      <c r="Z30" s="208"/>
      <c r="AA30" s="208"/>
      <c r="AB30" s="214"/>
    </row>
    <row r="31" spans="1:28" x14ac:dyDescent="0.25">
      <c r="A31" s="178"/>
      <c r="B31" s="206"/>
      <c r="C31" s="206"/>
      <c r="D31" s="208"/>
      <c r="E31" s="208"/>
      <c r="F31" s="208"/>
      <c r="G31" s="208"/>
      <c r="H31" s="208"/>
      <c r="I31" s="208"/>
      <c r="J31" s="208"/>
      <c r="K31" s="208"/>
      <c r="L31" s="208"/>
      <c r="M31" s="208"/>
      <c r="N31" s="208"/>
      <c r="O31" s="212"/>
      <c r="P31"/>
      <c r="Q31" s="212"/>
      <c r="R31"/>
      <c r="S31"/>
      <c r="T31" s="208"/>
      <c r="U31"/>
      <c r="V31" s="208"/>
      <c r="W31"/>
      <c r="X31" s="208"/>
      <c r="Y31" s="208"/>
      <c r="Z31" s="208"/>
      <c r="AA31" s="208"/>
      <c r="AB31" s="214"/>
    </row>
    <row r="32" spans="1:28" x14ac:dyDescent="0.25">
      <c r="A32" s="206"/>
      <c r="B32" s="206"/>
      <c r="C32" s="206"/>
      <c r="D32" s="208"/>
      <c r="E32" s="208"/>
      <c r="F32" s="208"/>
      <c r="G32" s="208"/>
      <c r="H32" s="208"/>
      <c r="I32" s="208"/>
      <c r="J32" s="208"/>
      <c r="K32" s="208"/>
      <c r="L32" s="208"/>
      <c r="M32" s="208"/>
      <c r="N32" s="208"/>
      <c r="O32" s="212"/>
      <c r="P32"/>
      <c r="Q32" s="212"/>
      <c r="R32"/>
      <c r="S32"/>
      <c r="T32" s="208"/>
      <c r="U32"/>
      <c r="V32" s="208"/>
      <c r="W32"/>
      <c r="X32" s="208"/>
      <c r="Y32" s="208"/>
      <c r="Z32" s="208"/>
      <c r="AA32" s="208"/>
      <c r="AB32" s="214"/>
    </row>
    <row r="33" spans="1:28" x14ac:dyDescent="0.25">
      <c r="A33" s="206"/>
      <c r="B33" s="206"/>
      <c r="C33" s="206"/>
      <c r="D33" s="208"/>
      <c r="E33" s="208"/>
      <c r="F33" s="208"/>
      <c r="G33" s="208"/>
      <c r="H33" s="208"/>
      <c r="I33" s="208"/>
      <c r="J33" s="208"/>
      <c r="K33" s="208"/>
      <c r="L33" s="208"/>
      <c r="M33" s="208"/>
      <c r="N33" s="208"/>
      <c r="O33" s="212"/>
      <c r="P33"/>
      <c r="Q33" s="212"/>
      <c r="R33"/>
      <c r="S33"/>
      <c r="T33" s="208"/>
      <c r="U33"/>
      <c r="V33" s="208"/>
      <c r="W33"/>
      <c r="X33" s="208"/>
      <c r="Y33" s="208"/>
      <c r="Z33" s="208"/>
      <c r="AA33" s="208"/>
      <c r="AB33" s="214"/>
    </row>
    <row r="34" spans="1:28" x14ac:dyDescent="0.25">
      <c r="A34" s="206"/>
      <c r="B34" s="206"/>
      <c r="C34" s="206"/>
      <c r="D34" s="208"/>
      <c r="E34" s="208"/>
      <c r="F34" s="208"/>
      <c r="G34" s="208"/>
      <c r="H34" s="208"/>
      <c r="I34" s="208"/>
      <c r="J34" s="208"/>
      <c r="K34" s="208"/>
      <c r="L34" s="208"/>
      <c r="M34" s="208"/>
      <c r="N34" s="208"/>
      <c r="O34" s="212"/>
      <c r="P34"/>
      <c r="Q34" s="212"/>
      <c r="R34"/>
      <c r="S34"/>
      <c r="T34" s="208"/>
      <c r="U34"/>
      <c r="V34" s="208"/>
      <c r="W34"/>
      <c r="X34" s="208"/>
      <c r="Y34" s="208"/>
      <c r="Z34" s="208"/>
      <c r="AA34" s="208"/>
      <c r="AB34" s="214"/>
    </row>
    <row r="35" spans="1:28" x14ac:dyDescent="0.25">
      <c r="A35" s="178"/>
      <c r="B35" s="206"/>
      <c r="C35" s="206"/>
      <c r="D35" s="208"/>
      <c r="E35" s="208"/>
      <c r="F35" s="208"/>
      <c r="G35" s="208"/>
      <c r="H35" s="208"/>
      <c r="I35" s="208"/>
      <c r="J35" s="208"/>
      <c r="K35" s="208"/>
      <c r="L35" s="208"/>
      <c r="M35" s="208"/>
      <c r="N35" s="208"/>
      <c r="O35" s="212"/>
      <c r="P35"/>
      <c r="Q35" s="212"/>
      <c r="R35"/>
      <c r="S35"/>
      <c r="T35" s="208"/>
      <c r="U35"/>
      <c r="V35" s="208"/>
      <c r="W35"/>
      <c r="X35" s="208"/>
      <c r="Y35" s="208"/>
      <c r="Z35" s="208"/>
      <c r="AA35" s="208"/>
      <c r="AB35" s="214"/>
    </row>
    <row r="36" spans="1:28" x14ac:dyDescent="0.25">
      <c r="A36" s="206"/>
      <c r="B36" s="206"/>
      <c r="C36" s="206"/>
      <c r="D36" s="208"/>
      <c r="E36" s="208"/>
      <c r="F36" s="208"/>
      <c r="G36" s="208"/>
      <c r="H36" s="208"/>
      <c r="I36" s="208"/>
      <c r="J36" s="208"/>
      <c r="K36" s="208"/>
      <c r="L36" s="208"/>
      <c r="M36" s="208"/>
      <c r="N36" s="208"/>
      <c r="O36" s="212"/>
      <c r="P36"/>
      <c r="Q36" s="212"/>
      <c r="R36"/>
      <c r="S36"/>
      <c r="T36" s="208"/>
      <c r="U36"/>
      <c r="V36" s="208"/>
      <c r="W36"/>
      <c r="X36" s="208"/>
      <c r="Y36" s="208"/>
      <c r="Z36" s="208"/>
      <c r="AA36" s="208"/>
      <c r="AB36" s="214"/>
    </row>
    <row r="37" spans="1:28" x14ac:dyDescent="0.25">
      <c r="A37" s="206"/>
      <c r="B37" s="206"/>
      <c r="C37" s="206"/>
      <c r="D37" s="208"/>
      <c r="E37" s="208"/>
      <c r="F37" s="208"/>
      <c r="G37" s="208"/>
      <c r="H37" s="208"/>
      <c r="I37" s="208"/>
      <c r="J37" s="208"/>
      <c r="K37" s="208"/>
      <c r="L37" s="208"/>
      <c r="M37" s="208"/>
      <c r="N37" s="208"/>
      <c r="O37" s="212"/>
      <c r="P37"/>
      <c r="Q37" s="212"/>
      <c r="R37"/>
      <c r="S37"/>
      <c r="T37" s="208"/>
      <c r="U37"/>
      <c r="V37" s="208"/>
      <c r="W37"/>
      <c r="X37" s="208"/>
      <c r="Y37" s="208"/>
      <c r="Z37" s="208"/>
      <c r="AA37" s="208"/>
      <c r="AB37" s="214"/>
    </row>
    <row r="38" spans="1:28" x14ac:dyDescent="0.25">
      <c r="A38" s="206"/>
      <c r="B38" s="206"/>
      <c r="C38" s="206"/>
      <c r="D38" s="208"/>
      <c r="E38" s="208"/>
      <c r="F38" s="208"/>
      <c r="G38" s="208"/>
      <c r="H38" s="208"/>
      <c r="I38" s="208"/>
      <c r="J38" s="208"/>
      <c r="K38" s="208"/>
      <c r="L38" s="208"/>
      <c r="M38" s="208"/>
      <c r="N38" s="208"/>
      <c r="O38" s="212"/>
      <c r="P38"/>
      <c r="Q38" s="212"/>
      <c r="R38"/>
      <c r="S38"/>
      <c r="T38" s="208"/>
      <c r="U38"/>
      <c r="V38" s="208"/>
      <c r="W38"/>
      <c r="X38" s="208"/>
      <c r="Y38" s="208"/>
      <c r="Z38" s="208"/>
      <c r="AA38" s="208"/>
      <c r="AB38" s="214"/>
    </row>
    <row r="39" spans="1:28" x14ac:dyDescent="0.25">
      <c r="A39" s="206"/>
      <c r="B39" s="206"/>
      <c r="C39" s="206"/>
      <c r="D39" s="208"/>
      <c r="E39" s="208"/>
      <c r="F39" s="208"/>
      <c r="G39" s="208"/>
      <c r="H39" s="208"/>
      <c r="I39" s="208"/>
      <c r="J39" s="208"/>
      <c r="K39" s="208"/>
      <c r="L39" s="208"/>
      <c r="M39" s="208"/>
      <c r="N39" s="208"/>
      <c r="O39" s="212"/>
      <c r="P39"/>
      <c r="Q39" s="212"/>
      <c r="R39"/>
      <c r="S39"/>
      <c r="T39" s="208"/>
      <c r="U39"/>
      <c r="V39" s="208"/>
      <c r="W39"/>
      <c r="X39" s="208"/>
      <c r="Y39" s="208"/>
      <c r="Z39" s="208"/>
      <c r="AA39" s="208"/>
      <c r="AB39" s="214"/>
    </row>
    <row r="40" spans="1:28" x14ac:dyDescent="0.25">
      <c r="A40" s="206"/>
      <c r="B40" s="206"/>
      <c r="C40" s="206"/>
      <c r="D40" s="208"/>
      <c r="E40" s="208"/>
      <c r="F40" s="208"/>
      <c r="G40" s="208"/>
      <c r="H40" s="208"/>
      <c r="I40" s="208"/>
      <c r="J40" s="208"/>
      <c r="K40" s="208"/>
      <c r="L40" s="208"/>
      <c r="M40" s="208"/>
      <c r="N40" s="208"/>
      <c r="O40" s="212"/>
      <c r="P40"/>
      <c r="Q40" s="212"/>
      <c r="R40"/>
      <c r="S40"/>
      <c r="T40" s="208"/>
      <c r="U40"/>
      <c r="V40" s="208"/>
      <c r="W40"/>
      <c r="X40" s="208"/>
      <c r="Y40" s="208"/>
      <c r="Z40" s="208"/>
      <c r="AA40" s="208"/>
      <c r="AB40" s="214"/>
    </row>
    <row r="41" spans="1:28" x14ac:dyDescent="0.25">
      <c r="A41" s="206"/>
      <c r="B41" s="206"/>
      <c r="C41" s="206"/>
      <c r="D41" s="208"/>
      <c r="E41" s="208"/>
      <c r="F41" s="208"/>
      <c r="G41" s="208"/>
      <c r="H41" s="208"/>
      <c r="I41" s="208"/>
      <c r="J41" s="208"/>
      <c r="K41" s="208"/>
      <c r="L41" s="208"/>
      <c r="M41" s="208"/>
      <c r="N41" s="208"/>
      <c r="O41" s="212"/>
      <c r="P41"/>
      <c r="Q41" s="212"/>
      <c r="R41"/>
      <c r="S41"/>
      <c r="T41" s="208"/>
      <c r="U41"/>
      <c r="V41" s="208"/>
      <c r="W41"/>
      <c r="X41" s="208"/>
      <c r="Y41" s="208"/>
      <c r="Z41" s="208"/>
      <c r="AA41" s="208"/>
      <c r="AB41" s="214"/>
    </row>
    <row r="42" spans="1:28" x14ac:dyDescent="0.25">
      <c r="A42" s="206"/>
      <c r="B42" s="206"/>
      <c r="C42" s="206"/>
      <c r="D42" s="208"/>
      <c r="E42" s="208"/>
      <c r="F42" s="208"/>
      <c r="G42" s="208"/>
      <c r="H42" s="208"/>
      <c r="I42" s="208"/>
      <c r="J42" s="208"/>
      <c r="K42" s="208"/>
      <c r="L42" s="208"/>
      <c r="M42" s="208"/>
      <c r="N42" s="208"/>
      <c r="O42" s="212"/>
      <c r="P42"/>
      <c r="Q42" s="212"/>
      <c r="R42"/>
      <c r="S42"/>
      <c r="T42" s="208"/>
      <c r="U42"/>
      <c r="V42" s="208"/>
      <c r="W42"/>
      <c r="X42" s="208"/>
      <c r="Y42" s="208"/>
      <c r="Z42" s="208"/>
      <c r="AA42" s="208"/>
      <c r="AB42" s="214"/>
    </row>
    <row r="43" spans="1:28" x14ac:dyDescent="0.25">
      <c r="A43" s="206"/>
      <c r="B43" s="206"/>
      <c r="C43" s="206"/>
      <c r="D43" s="208"/>
      <c r="E43" s="208"/>
      <c r="F43" s="208"/>
      <c r="G43" s="208"/>
      <c r="H43" s="208"/>
      <c r="I43" s="208"/>
      <c r="J43" s="208"/>
      <c r="K43" s="208"/>
      <c r="L43" s="208"/>
      <c r="M43" s="208"/>
      <c r="N43" s="208"/>
      <c r="O43" s="212"/>
      <c r="P43"/>
      <c r="Q43" s="212"/>
      <c r="R43"/>
      <c r="S43"/>
      <c r="T43" s="208"/>
      <c r="U43"/>
      <c r="V43" s="208"/>
      <c r="W43"/>
      <c r="X43" s="208"/>
      <c r="Y43" s="208"/>
      <c r="Z43" s="208"/>
      <c r="AA43" s="208"/>
      <c r="AB43" s="214"/>
    </row>
    <row r="44" spans="1:28" x14ac:dyDescent="0.25">
      <c r="A44" s="206"/>
      <c r="B44" s="206"/>
      <c r="C44" s="206"/>
      <c r="D44" s="208"/>
      <c r="E44" s="208"/>
      <c r="F44" s="208"/>
      <c r="G44" s="208"/>
      <c r="H44" s="208"/>
      <c r="I44" s="208"/>
      <c r="J44" s="208"/>
      <c r="K44" s="208"/>
      <c r="L44" s="208"/>
      <c r="M44" s="208"/>
      <c r="N44" s="208"/>
      <c r="O44" s="212"/>
      <c r="P44"/>
      <c r="Q44" s="212"/>
      <c r="R44"/>
      <c r="S44"/>
      <c r="T44" s="208"/>
      <c r="U44"/>
      <c r="V44" s="208"/>
      <c r="W44"/>
      <c r="X44" s="208"/>
      <c r="Y44" s="208"/>
      <c r="Z44" s="208"/>
      <c r="AA44" s="208"/>
      <c r="AB44" s="214"/>
    </row>
    <row r="45" spans="1:28" x14ac:dyDescent="0.25">
      <c r="A45" s="206"/>
      <c r="B45" s="206"/>
      <c r="C45" s="206"/>
      <c r="D45" s="208"/>
      <c r="E45" s="208"/>
      <c r="F45" s="208"/>
      <c r="G45" s="208"/>
      <c r="H45" s="208"/>
      <c r="I45" s="208"/>
      <c r="J45" s="208"/>
      <c r="K45" s="208"/>
      <c r="L45" s="208"/>
      <c r="M45" s="208"/>
      <c r="N45" s="208"/>
      <c r="O45" s="212"/>
      <c r="P45"/>
      <c r="Q45" s="212"/>
      <c r="R45"/>
      <c r="S45"/>
      <c r="T45" s="208"/>
      <c r="U45"/>
      <c r="V45" s="208"/>
      <c r="W45"/>
      <c r="X45" s="208"/>
      <c r="Y45" s="208"/>
      <c r="Z45" s="208"/>
      <c r="AA45" s="208"/>
      <c r="AB45" s="214"/>
    </row>
    <row r="46" spans="1:28" x14ac:dyDescent="0.25">
      <c r="A46" s="206"/>
      <c r="B46" s="206"/>
      <c r="C46" s="206"/>
      <c r="D46" s="208"/>
      <c r="E46" s="208"/>
      <c r="F46" s="208"/>
      <c r="G46" s="208"/>
      <c r="H46" s="208"/>
      <c r="I46" s="208"/>
      <c r="J46" s="208"/>
      <c r="K46" s="208"/>
      <c r="L46" s="208"/>
      <c r="M46" s="208"/>
      <c r="N46" s="208"/>
      <c r="O46" s="212"/>
      <c r="P46"/>
      <c r="Q46" s="212"/>
      <c r="R46"/>
      <c r="S46"/>
      <c r="T46" s="208"/>
      <c r="U46"/>
      <c r="V46" s="208"/>
      <c r="W46"/>
      <c r="X46" s="208"/>
      <c r="Y46" s="208"/>
      <c r="Z46" s="208"/>
      <c r="AA46" s="208"/>
      <c r="AB46" s="214"/>
    </row>
    <row r="47" spans="1:28" x14ac:dyDescent="0.25">
      <c r="A47" s="206"/>
      <c r="B47" s="206"/>
      <c r="C47" s="206"/>
      <c r="D47" s="208"/>
      <c r="E47" s="208"/>
      <c r="F47" s="208"/>
      <c r="G47" s="208"/>
      <c r="H47" s="208"/>
      <c r="I47" s="208"/>
      <c r="J47" s="208"/>
      <c r="K47" s="208"/>
      <c r="L47" s="208"/>
      <c r="M47" s="208"/>
      <c r="N47" s="208"/>
      <c r="O47" s="212"/>
      <c r="P47"/>
      <c r="Q47" s="212"/>
      <c r="R47"/>
      <c r="S47"/>
      <c r="T47" s="208"/>
      <c r="U47"/>
      <c r="V47" s="208"/>
      <c r="W47"/>
      <c r="X47" s="208"/>
      <c r="Y47" s="208"/>
      <c r="Z47" s="208"/>
      <c r="AA47" s="208"/>
      <c r="AB47" s="214"/>
    </row>
    <row r="48" spans="1:28" x14ac:dyDescent="0.25">
      <c r="A48" s="206"/>
      <c r="B48" s="206"/>
      <c r="C48" s="206"/>
      <c r="D48" s="208"/>
      <c r="E48" s="208"/>
      <c r="F48" s="208"/>
      <c r="G48" s="208"/>
      <c r="H48" s="208"/>
      <c r="I48" s="208"/>
      <c r="J48" s="208"/>
      <c r="K48" s="208"/>
      <c r="L48" s="208"/>
      <c r="M48" s="208"/>
      <c r="N48" s="208"/>
      <c r="O48" s="212"/>
      <c r="P48"/>
      <c r="Q48" s="212"/>
      <c r="R48"/>
      <c r="S48"/>
      <c r="T48" s="208"/>
      <c r="U48"/>
      <c r="V48" s="208"/>
      <c r="W48"/>
      <c r="X48" s="208"/>
      <c r="Y48" s="208"/>
      <c r="Z48" s="208"/>
      <c r="AA48" s="208"/>
      <c r="AB48" s="214"/>
    </row>
    <row r="49" spans="1:28" x14ac:dyDescent="0.25">
      <c r="A49" s="206"/>
      <c r="B49" s="206"/>
      <c r="C49" s="206"/>
      <c r="D49" s="208"/>
      <c r="E49" s="208"/>
      <c r="F49" s="208"/>
      <c r="G49" s="208"/>
      <c r="H49" s="208"/>
      <c r="I49" s="208"/>
      <c r="J49" s="208"/>
      <c r="K49" s="208"/>
      <c r="L49" s="208"/>
      <c r="M49" s="208"/>
      <c r="N49" s="208"/>
      <c r="O49" s="212"/>
      <c r="P49"/>
      <c r="Q49" s="212"/>
      <c r="R49"/>
      <c r="S49"/>
      <c r="T49" s="208"/>
      <c r="U49"/>
      <c r="V49" s="208"/>
      <c r="W49"/>
      <c r="X49" s="208"/>
      <c r="Y49" s="208"/>
      <c r="Z49" s="208"/>
      <c r="AA49" s="208"/>
      <c r="AB49" s="214"/>
    </row>
    <row r="50" spans="1:28" x14ac:dyDescent="0.25">
      <c r="A50" s="206"/>
      <c r="B50" s="206"/>
      <c r="C50" s="206"/>
      <c r="D50" s="208"/>
      <c r="E50" s="208"/>
      <c r="F50" s="208"/>
      <c r="G50" s="208"/>
      <c r="H50" s="208"/>
      <c r="I50" s="208"/>
      <c r="J50" s="208"/>
      <c r="K50" s="208"/>
      <c r="L50" s="208"/>
      <c r="M50" s="208"/>
      <c r="N50" s="208"/>
      <c r="O50" s="212"/>
      <c r="P50"/>
      <c r="Q50" s="212"/>
      <c r="R50"/>
      <c r="S50"/>
      <c r="T50" s="208"/>
      <c r="U50"/>
      <c r="V50" s="208"/>
      <c r="W50"/>
      <c r="X50" s="208"/>
      <c r="Y50" s="208"/>
      <c r="Z50" s="208"/>
      <c r="AA50" s="208"/>
      <c r="AB50" s="214"/>
    </row>
    <row r="51" spans="1:28" x14ac:dyDescent="0.25">
      <c r="A51" s="206"/>
      <c r="B51" s="206"/>
      <c r="C51" s="206"/>
      <c r="D51" s="208"/>
      <c r="E51" s="208"/>
      <c r="F51" s="208"/>
      <c r="G51" s="208"/>
      <c r="H51" s="208"/>
      <c r="I51" s="208"/>
      <c r="J51" s="208"/>
      <c r="K51" s="208"/>
      <c r="L51" s="208"/>
      <c r="M51" s="208"/>
      <c r="N51" s="208"/>
      <c r="O51" s="212"/>
      <c r="P51"/>
      <c r="Q51" s="212"/>
      <c r="R51"/>
      <c r="S51"/>
      <c r="T51" s="208"/>
      <c r="U51"/>
      <c r="V51" s="208"/>
      <c r="W51"/>
      <c r="X51" s="208"/>
      <c r="Y51" s="208"/>
      <c r="Z51" s="208"/>
      <c r="AA51" s="208"/>
      <c r="AB51" s="214"/>
    </row>
    <row r="52" spans="1:28" x14ac:dyDescent="0.25">
      <c r="A52" s="206"/>
      <c r="B52" s="206"/>
      <c r="C52" s="206"/>
      <c r="D52" s="208"/>
      <c r="E52" s="208"/>
      <c r="F52" s="208"/>
      <c r="G52" s="208"/>
      <c r="H52" s="208"/>
      <c r="I52" s="208"/>
      <c r="J52" s="208"/>
      <c r="K52" s="208"/>
      <c r="L52" s="208"/>
      <c r="M52" s="208"/>
      <c r="N52" s="208"/>
      <c r="O52" s="212"/>
      <c r="P52"/>
      <c r="Q52" s="212"/>
      <c r="R52"/>
      <c r="S52"/>
      <c r="T52" s="208"/>
      <c r="U52"/>
      <c r="V52" s="208"/>
      <c r="W52"/>
      <c r="X52" s="208"/>
      <c r="Y52" s="208"/>
      <c r="Z52" s="208"/>
      <c r="AA52" s="208"/>
      <c r="AB52" s="214"/>
    </row>
    <row r="53" spans="1:28" x14ac:dyDescent="0.25">
      <c r="A53" s="206"/>
      <c r="B53" s="206"/>
      <c r="C53" s="206"/>
      <c r="D53" s="208"/>
      <c r="E53" s="208"/>
      <c r="F53" s="208"/>
      <c r="G53" s="208"/>
      <c r="H53" s="208"/>
      <c r="I53" s="208"/>
      <c r="J53" s="208"/>
      <c r="K53" s="208"/>
      <c r="L53" s="208"/>
      <c r="M53" s="208"/>
      <c r="N53" s="208"/>
      <c r="O53" s="212"/>
      <c r="P53"/>
      <c r="Q53" s="212"/>
      <c r="R53"/>
      <c r="S53"/>
      <c r="T53" s="208"/>
      <c r="U53"/>
      <c r="V53" s="208"/>
      <c r="W53"/>
      <c r="X53" s="208"/>
      <c r="Y53" s="208"/>
      <c r="Z53" s="208"/>
      <c r="AA53" s="208"/>
      <c r="AB53" s="214"/>
    </row>
    <row r="54" spans="1:28" x14ac:dyDescent="0.25">
      <c r="A54" s="206"/>
      <c r="B54" s="206"/>
      <c r="C54" s="206"/>
      <c r="D54" s="208"/>
      <c r="E54" s="208"/>
      <c r="F54" s="208"/>
      <c r="G54" s="208"/>
      <c r="H54" s="208"/>
      <c r="I54" s="208"/>
      <c r="J54" s="208"/>
      <c r="K54" s="208"/>
      <c r="L54" s="208"/>
      <c r="M54" s="208"/>
      <c r="N54" s="208"/>
      <c r="O54" s="212"/>
      <c r="P54"/>
      <c r="Q54" s="212"/>
      <c r="R54"/>
      <c r="S54"/>
      <c r="T54" s="208"/>
      <c r="U54"/>
      <c r="V54" s="208"/>
      <c r="W54"/>
      <c r="X54" s="208"/>
      <c r="Y54" s="208"/>
      <c r="Z54" s="208"/>
      <c r="AA54" s="208"/>
      <c r="AB54" s="214"/>
    </row>
    <row r="55" spans="1:28" x14ac:dyDescent="0.25">
      <c r="A55" s="206"/>
      <c r="B55" s="206"/>
      <c r="C55" s="206"/>
      <c r="D55" s="208"/>
      <c r="E55" s="208"/>
      <c r="F55" s="208"/>
      <c r="G55" s="208"/>
      <c r="H55" s="208"/>
      <c r="I55" s="208"/>
      <c r="J55" s="208"/>
      <c r="K55" s="208"/>
      <c r="L55" s="208"/>
      <c r="M55" s="208"/>
      <c r="N55" s="208"/>
      <c r="O55" s="212"/>
      <c r="P55"/>
      <c r="Q55" s="212"/>
      <c r="R55"/>
      <c r="S55"/>
      <c r="T55" s="208"/>
      <c r="U55"/>
      <c r="V55" s="208"/>
      <c r="W55"/>
      <c r="X55" s="208"/>
      <c r="Y55" s="208"/>
      <c r="Z55" s="208"/>
      <c r="AA55" s="208"/>
      <c r="AB55" s="214"/>
    </row>
    <row r="56" spans="1:28" x14ac:dyDescent="0.25">
      <c r="A56" s="206"/>
      <c r="B56" s="206"/>
      <c r="C56" s="206"/>
      <c r="D56" s="208"/>
      <c r="E56" s="208"/>
      <c r="F56" s="208"/>
      <c r="G56" s="208"/>
      <c r="H56" s="208"/>
      <c r="I56" s="208"/>
      <c r="J56" s="208"/>
      <c r="K56" s="208"/>
      <c r="L56" s="208"/>
      <c r="M56" s="208"/>
      <c r="N56" s="208"/>
      <c r="O56" s="212"/>
      <c r="P56"/>
      <c r="Q56" s="212"/>
      <c r="R56"/>
      <c r="S56"/>
      <c r="T56" s="208"/>
      <c r="U56"/>
      <c r="V56" s="208"/>
      <c r="W56"/>
      <c r="X56" s="208"/>
      <c r="Y56" s="208"/>
      <c r="Z56" s="208"/>
      <c r="AA56" s="208"/>
      <c r="AB56" s="214"/>
    </row>
    <row r="57" spans="1:28" x14ac:dyDescent="0.25">
      <c r="A57" s="206"/>
      <c r="B57" s="206"/>
      <c r="C57" s="206"/>
      <c r="D57" s="208"/>
      <c r="E57" s="208"/>
      <c r="F57" s="208"/>
      <c r="G57" s="208"/>
      <c r="H57" s="208"/>
      <c r="I57" s="208"/>
      <c r="J57" s="208"/>
      <c r="K57" s="208"/>
      <c r="L57" s="208"/>
      <c r="M57" s="208"/>
      <c r="N57" s="208"/>
      <c r="O57" s="212"/>
      <c r="P57"/>
      <c r="Q57" s="212"/>
      <c r="R57"/>
      <c r="S57"/>
      <c r="T57" s="208"/>
      <c r="U57"/>
      <c r="V57" s="208"/>
      <c r="W57"/>
      <c r="X57" s="208"/>
      <c r="Y57" s="208"/>
      <c r="Z57" s="208"/>
      <c r="AA57" s="208"/>
      <c r="AB57" s="214"/>
    </row>
    <row r="58" spans="1:28" x14ac:dyDescent="0.25">
      <c r="A58" s="206"/>
      <c r="B58" s="206"/>
      <c r="C58" s="206"/>
      <c r="D58" s="208"/>
      <c r="E58" s="208"/>
      <c r="F58" s="208"/>
      <c r="G58" s="208"/>
      <c r="H58" s="208"/>
      <c r="I58" s="208"/>
      <c r="J58" s="208"/>
      <c r="K58" s="208"/>
      <c r="L58" s="208"/>
      <c r="M58" s="208"/>
      <c r="N58" s="208"/>
      <c r="O58" s="212"/>
      <c r="P58"/>
      <c r="Q58" s="212"/>
      <c r="R58"/>
      <c r="S58"/>
      <c r="T58" s="208"/>
      <c r="U58"/>
      <c r="V58" s="208"/>
      <c r="W58"/>
      <c r="X58" s="208"/>
      <c r="Y58" s="208"/>
      <c r="Z58" s="208"/>
      <c r="AA58" s="208"/>
      <c r="AB58" s="214"/>
    </row>
    <row r="59" spans="1:28" x14ac:dyDescent="0.25">
      <c r="A59" s="206"/>
      <c r="B59" s="206"/>
      <c r="C59" s="206"/>
      <c r="D59" s="208"/>
      <c r="E59" s="208"/>
      <c r="F59" s="208"/>
      <c r="G59" s="208"/>
      <c r="H59" s="208"/>
      <c r="I59" s="208"/>
      <c r="J59" s="208"/>
      <c r="K59" s="208"/>
      <c r="L59" s="208"/>
      <c r="M59" s="208"/>
      <c r="N59" s="208"/>
      <c r="O59" s="212"/>
      <c r="P59"/>
      <c r="Q59" s="212"/>
      <c r="R59"/>
      <c r="S59"/>
      <c r="T59" s="208"/>
      <c r="U59"/>
      <c r="V59" s="208"/>
      <c r="W59"/>
      <c r="X59" s="208"/>
      <c r="Y59" s="208"/>
      <c r="Z59" s="208"/>
      <c r="AA59" s="208"/>
      <c r="AB59" s="214"/>
    </row>
    <row r="60" spans="1:28" x14ac:dyDescent="0.25">
      <c r="A60" s="206"/>
      <c r="B60" s="206"/>
      <c r="C60" s="206"/>
      <c r="D60" s="208"/>
      <c r="E60" s="208"/>
      <c r="F60" s="208"/>
      <c r="G60" s="208"/>
      <c r="H60" s="208"/>
      <c r="I60" s="208"/>
      <c r="J60" s="208"/>
      <c r="K60" s="208"/>
      <c r="L60" s="208"/>
      <c r="M60" s="208"/>
      <c r="N60" s="208"/>
      <c r="O60" s="212"/>
      <c r="P60"/>
      <c r="Q60" s="212"/>
      <c r="R60"/>
      <c r="S60"/>
      <c r="T60" s="208"/>
      <c r="U60"/>
      <c r="V60" s="208"/>
      <c r="W60"/>
      <c r="X60" s="208"/>
      <c r="Y60" s="208"/>
      <c r="Z60" s="208"/>
      <c r="AA60" s="208"/>
      <c r="AB60" s="214"/>
    </row>
    <row r="61" spans="1:28" x14ac:dyDescent="0.25">
      <c r="A61" s="206"/>
      <c r="B61" s="206"/>
      <c r="C61" s="206"/>
      <c r="D61" s="208"/>
      <c r="E61" s="208"/>
      <c r="F61" s="208"/>
      <c r="G61" s="208"/>
      <c r="H61" s="208"/>
      <c r="I61" s="208"/>
      <c r="J61" s="208"/>
      <c r="K61" s="208"/>
      <c r="L61" s="208"/>
      <c r="M61" s="208"/>
      <c r="N61" s="208"/>
      <c r="O61" s="212"/>
      <c r="P61"/>
      <c r="Q61" s="212"/>
      <c r="R61"/>
      <c r="S61"/>
      <c r="T61" s="208"/>
      <c r="U61"/>
      <c r="V61" s="208"/>
      <c r="W61"/>
      <c r="X61" s="208"/>
      <c r="Y61" s="208"/>
      <c r="Z61" s="208"/>
      <c r="AA61" s="208"/>
      <c r="AB61" s="214"/>
    </row>
    <row r="62" spans="1:28" x14ac:dyDescent="0.25">
      <c r="A62" s="206"/>
      <c r="B62" s="206"/>
      <c r="C62" s="206"/>
      <c r="D62" s="208"/>
      <c r="E62" s="208"/>
      <c r="F62" s="208"/>
      <c r="G62" s="208"/>
      <c r="H62" s="208"/>
      <c r="I62" s="208"/>
      <c r="J62" s="208"/>
      <c r="K62" s="208"/>
      <c r="L62" s="208"/>
      <c r="M62" s="208"/>
      <c r="N62" s="208"/>
      <c r="O62" s="212"/>
      <c r="P62"/>
      <c r="Q62" s="212"/>
      <c r="R62"/>
      <c r="S62"/>
      <c r="T62" s="208"/>
      <c r="U62"/>
      <c r="V62" s="208"/>
      <c r="W62"/>
      <c r="X62" s="208"/>
      <c r="Y62" s="208"/>
      <c r="Z62" s="208"/>
      <c r="AA62" s="208"/>
      <c r="AB62" s="214"/>
    </row>
    <row r="63" spans="1:28" x14ac:dyDescent="0.25">
      <c r="A63" s="206"/>
      <c r="B63" s="206"/>
      <c r="C63" s="206"/>
      <c r="D63" s="208"/>
      <c r="E63" s="208"/>
      <c r="F63" s="208"/>
      <c r="G63" s="208"/>
      <c r="H63" s="208"/>
      <c r="I63" s="208"/>
      <c r="J63" s="208"/>
      <c r="K63" s="208"/>
      <c r="L63" s="208"/>
      <c r="M63" s="208"/>
      <c r="N63" s="208"/>
      <c r="O63" s="212"/>
      <c r="P63"/>
      <c r="Q63" s="212"/>
      <c r="R63"/>
      <c r="S63"/>
      <c r="T63" s="208"/>
      <c r="U63"/>
      <c r="V63" s="208"/>
      <c r="W63"/>
      <c r="X63" s="208"/>
      <c r="Y63" s="208"/>
      <c r="Z63" s="208"/>
      <c r="AA63" s="208"/>
      <c r="AB63" s="214"/>
    </row>
    <row r="64" spans="1:28" x14ac:dyDescent="0.25">
      <c r="A64" s="206"/>
      <c r="B64" s="206"/>
      <c r="C64" s="206"/>
      <c r="D64" s="208"/>
      <c r="E64" s="208"/>
      <c r="F64" s="208"/>
      <c r="G64" s="208"/>
      <c r="H64" s="208"/>
      <c r="I64" s="208"/>
      <c r="J64" s="208"/>
      <c r="K64" s="208"/>
      <c r="L64" s="208"/>
      <c r="M64" s="208"/>
      <c r="N64" s="208"/>
      <c r="O64" s="212"/>
      <c r="P64"/>
      <c r="Q64" s="212"/>
      <c r="R64"/>
      <c r="S64"/>
      <c r="T64" s="208"/>
      <c r="U64"/>
      <c r="V64" s="208"/>
      <c r="W64"/>
      <c r="X64" s="208"/>
      <c r="Y64" s="208"/>
      <c r="Z64" s="208"/>
      <c r="AA64" s="208"/>
      <c r="AB64" s="214"/>
    </row>
    <row r="65" spans="1:28" x14ac:dyDescent="0.25">
      <c r="A65" s="206"/>
      <c r="B65" s="206"/>
      <c r="C65" s="206"/>
      <c r="D65" s="208"/>
      <c r="E65" s="208"/>
      <c r="F65" s="208"/>
      <c r="G65" s="208"/>
      <c r="H65" s="208"/>
      <c r="I65" s="208"/>
      <c r="J65" s="208"/>
      <c r="K65" s="208"/>
      <c r="L65" s="208"/>
      <c r="M65" s="208"/>
      <c r="N65" s="208"/>
      <c r="O65" s="212"/>
      <c r="P65"/>
      <c r="Q65" s="212"/>
      <c r="R65"/>
      <c r="S65"/>
      <c r="T65" s="208"/>
      <c r="U65"/>
      <c r="V65" s="208"/>
      <c r="W65"/>
      <c r="X65" s="208"/>
      <c r="Y65" s="208"/>
      <c r="Z65" s="208"/>
      <c r="AA65" s="208"/>
      <c r="AB65" s="214"/>
    </row>
    <row r="66" spans="1:28" x14ac:dyDescent="0.25">
      <c r="A66" s="206"/>
      <c r="B66" s="206"/>
      <c r="C66" s="206"/>
      <c r="D66" s="208"/>
      <c r="E66" s="208"/>
      <c r="F66" s="208"/>
      <c r="G66" s="208"/>
      <c r="H66" s="208"/>
      <c r="I66" s="208"/>
      <c r="J66" s="208"/>
      <c r="K66" s="208"/>
      <c r="L66" s="208"/>
      <c r="M66" s="208"/>
      <c r="N66" s="208"/>
      <c r="O66" s="212"/>
      <c r="P66"/>
      <c r="Q66" s="212"/>
      <c r="R66"/>
      <c r="S66"/>
      <c r="T66" s="208"/>
      <c r="U66"/>
      <c r="V66" s="208"/>
      <c r="W66"/>
      <c r="X66" s="208"/>
      <c r="Y66" s="208"/>
      <c r="Z66" s="208"/>
      <c r="AA66" s="208"/>
      <c r="AB66" s="214"/>
    </row>
    <row r="67" spans="1:28" x14ac:dyDescent="0.25">
      <c r="A67" s="206"/>
      <c r="B67" s="206"/>
      <c r="C67" s="206"/>
      <c r="D67" s="208"/>
      <c r="E67" s="208"/>
      <c r="F67" s="208"/>
      <c r="G67" s="208"/>
      <c r="H67" s="208"/>
      <c r="I67" s="208"/>
      <c r="J67" s="208"/>
      <c r="K67" s="208"/>
      <c r="L67" s="208"/>
      <c r="M67" s="208"/>
      <c r="N67" s="208"/>
      <c r="O67" s="212"/>
      <c r="P67"/>
      <c r="Q67" s="212"/>
      <c r="R67"/>
      <c r="S67"/>
      <c r="T67" s="208"/>
      <c r="U67"/>
      <c r="V67" s="208"/>
      <c r="W67"/>
      <c r="X67" s="208"/>
      <c r="Y67" s="208"/>
      <c r="Z67" s="208"/>
      <c r="AA67" s="208"/>
      <c r="AB67" s="214"/>
    </row>
    <row r="68" spans="1:28" x14ac:dyDescent="0.25">
      <c r="A68" s="206"/>
      <c r="B68" s="206"/>
      <c r="C68" s="206"/>
      <c r="D68" s="208"/>
      <c r="E68" s="208"/>
      <c r="F68" s="208"/>
      <c r="G68" s="208"/>
      <c r="H68" s="208"/>
      <c r="I68" s="208"/>
      <c r="J68" s="208"/>
      <c r="K68" s="208"/>
      <c r="L68" s="208"/>
      <c r="M68" s="208"/>
      <c r="N68" s="208"/>
      <c r="O68" s="212"/>
      <c r="P68"/>
      <c r="Q68" s="212"/>
      <c r="R68"/>
      <c r="S68"/>
      <c r="T68" s="208"/>
      <c r="U68"/>
      <c r="V68" s="208"/>
      <c r="W68"/>
      <c r="X68" s="208"/>
      <c r="Y68" s="208"/>
      <c r="Z68" s="208"/>
      <c r="AA68" s="208"/>
      <c r="AB68" s="214"/>
    </row>
    <row r="69" spans="1:28" x14ac:dyDescent="0.25">
      <c r="A69" s="206"/>
      <c r="B69" s="206"/>
      <c r="C69" s="206"/>
      <c r="D69" s="208"/>
      <c r="E69" s="208"/>
      <c r="F69" s="208"/>
      <c r="G69" s="208"/>
      <c r="H69" s="208"/>
      <c r="I69" s="208"/>
      <c r="J69" s="208"/>
      <c r="K69" s="208"/>
      <c r="L69" s="208"/>
      <c r="M69" s="208"/>
      <c r="N69" s="208"/>
      <c r="O69" s="212"/>
      <c r="P69"/>
      <c r="Q69" s="212"/>
      <c r="R69"/>
      <c r="S69"/>
      <c r="T69" s="208"/>
      <c r="U69"/>
      <c r="V69" s="208"/>
      <c r="W69"/>
      <c r="X69" s="208"/>
      <c r="Y69" s="208"/>
      <c r="Z69" s="208"/>
      <c r="AA69" s="208"/>
      <c r="AB69" s="214"/>
    </row>
    <row r="70" spans="1:28" x14ac:dyDescent="0.25">
      <c r="A70" s="206"/>
      <c r="B70" s="206"/>
      <c r="C70" s="206"/>
      <c r="D70" s="208"/>
      <c r="E70" s="208"/>
      <c r="F70" s="208"/>
      <c r="G70" s="208"/>
      <c r="H70" s="208"/>
      <c r="I70" s="208"/>
      <c r="J70" s="208"/>
      <c r="K70" s="208"/>
      <c r="L70" s="208"/>
      <c r="M70" s="208"/>
      <c r="N70" s="208"/>
      <c r="O70" s="212"/>
      <c r="P70"/>
      <c r="Q70" s="212"/>
      <c r="R70"/>
      <c r="S70"/>
      <c r="T70" s="208"/>
      <c r="U70"/>
      <c r="V70" s="208"/>
      <c r="W70"/>
      <c r="X70" s="208"/>
      <c r="Y70" s="208"/>
      <c r="Z70" s="208"/>
      <c r="AA70" s="208"/>
      <c r="AB70" s="214"/>
    </row>
    <row r="71" spans="1:28" x14ac:dyDescent="0.25">
      <c r="A71" s="206"/>
      <c r="B71" s="206"/>
      <c r="C71" s="206"/>
      <c r="D71" s="208"/>
      <c r="E71" s="208"/>
      <c r="F71" s="208"/>
      <c r="G71" s="208"/>
      <c r="H71" s="208"/>
      <c r="I71" s="208"/>
      <c r="J71" s="208"/>
      <c r="K71" s="208"/>
      <c r="L71" s="208"/>
      <c r="M71" s="208"/>
      <c r="N71" s="208"/>
      <c r="O71" s="212"/>
      <c r="P71"/>
      <c r="Q71" s="212"/>
      <c r="R71"/>
      <c r="S71"/>
      <c r="T71" s="208"/>
      <c r="U71"/>
      <c r="V71" s="208"/>
      <c r="W71"/>
      <c r="X71" s="208"/>
      <c r="Y71" s="208"/>
      <c r="Z71" s="208"/>
      <c r="AA71" s="208"/>
      <c r="AB71" s="214"/>
    </row>
    <row r="72" spans="1:28" x14ac:dyDescent="0.25">
      <c r="A72" s="206"/>
      <c r="B72" s="206"/>
      <c r="C72" s="206"/>
      <c r="D72" s="208"/>
      <c r="E72" s="208"/>
      <c r="F72" s="208"/>
      <c r="G72" s="208"/>
      <c r="H72" s="208"/>
      <c r="I72" s="208"/>
      <c r="J72" s="208"/>
      <c r="K72" s="208"/>
      <c r="L72" s="208"/>
      <c r="M72" s="208"/>
      <c r="N72" s="208"/>
      <c r="O72" s="212"/>
      <c r="P72"/>
      <c r="Q72" s="212"/>
      <c r="R72"/>
      <c r="S72"/>
      <c r="T72" s="208"/>
      <c r="U72"/>
      <c r="V72" s="208"/>
      <c r="W72"/>
      <c r="X72" s="208"/>
      <c r="Y72" s="208"/>
      <c r="Z72" s="208"/>
      <c r="AA72" s="208"/>
      <c r="AB72" s="214"/>
    </row>
    <row r="73" spans="1:28" x14ac:dyDescent="0.25">
      <c r="A73" s="206"/>
      <c r="B73" s="206"/>
      <c r="C73" s="206"/>
      <c r="D73" s="208"/>
      <c r="E73" s="208"/>
      <c r="F73" s="208"/>
      <c r="G73" s="208"/>
      <c r="H73" s="208"/>
      <c r="I73" s="208"/>
      <c r="J73" s="208"/>
      <c r="K73" s="208"/>
      <c r="L73" s="208"/>
      <c r="M73" s="208"/>
      <c r="N73" s="208"/>
      <c r="O73" s="212"/>
      <c r="P73"/>
      <c r="Q73" s="212"/>
      <c r="R73"/>
      <c r="S73"/>
      <c r="T73" s="208"/>
      <c r="U73"/>
      <c r="V73" s="208"/>
      <c r="W73"/>
      <c r="X73" s="208"/>
      <c r="Y73" s="208"/>
      <c r="Z73" s="208"/>
      <c r="AA73" s="208"/>
      <c r="AB73" s="214"/>
    </row>
    <row r="74" spans="1:28" x14ac:dyDescent="0.25">
      <c r="A74" s="206"/>
      <c r="B74" s="206"/>
      <c r="C74" s="206"/>
      <c r="D74" s="208"/>
      <c r="E74" s="208"/>
      <c r="F74" s="208"/>
      <c r="G74" s="208"/>
      <c r="H74" s="208"/>
      <c r="I74" s="208"/>
      <c r="J74" s="208"/>
      <c r="K74" s="208"/>
      <c r="L74" s="208"/>
      <c r="M74" s="208"/>
      <c r="N74" s="208"/>
      <c r="O74" s="212"/>
      <c r="P74"/>
      <c r="Q74" s="212"/>
      <c r="R74"/>
      <c r="S74"/>
      <c r="T74" s="208"/>
      <c r="U74"/>
      <c r="V74" s="208"/>
      <c r="W74"/>
      <c r="X74" s="208"/>
      <c r="Y74" s="208"/>
      <c r="Z74" s="208"/>
      <c r="AA74" s="208"/>
      <c r="AB74" s="214"/>
    </row>
    <row r="75" spans="1:28" x14ac:dyDescent="0.25">
      <c r="A75" s="206"/>
      <c r="B75" s="206"/>
      <c r="C75" s="206"/>
      <c r="D75" s="208"/>
      <c r="E75" s="208"/>
      <c r="F75" s="208"/>
      <c r="G75" s="208"/>
      <c r="H75" s="208"/>
      <c r="I75" s="208"/>
      <c r="J75" s="208"/>
      <c r="K75" s="208"/>
      <c r="L75" s="208"/>
      <c r="M75" s="208"/>
      <c r="N75" s="208"/>
      <c r="O75" s="212"/>
      <c r="P75"/>
      <c r="Q75" s="212"/>
      <c r="R75"/>
      <c r="S75"/>
      <c r="T75" s="208"/>
      <c r="U75"/>
      <c r="V75" s="208"/>
      <c r="W75"/>
      <c r="X75" s="208"/>
      <c r="Y75" s="208"/>
      <c r="Z75" s="208"/>
      <c r="AA75" s="208"/>
      <c r="AB75" s="214"/>
    </row>
    <row r="76" spans="1:28" x14ac:dyDescent="0.25">
      <c r="A76" s="206"/>
      <c r="B76" s="206"/>
      <c r="C76" s="206"/>
      <c r="D76" s="208"/>
      <c r="E76" s="208"/>
      <c r="F76" s="208"/>
      <c r="G76" s="208"/>
      <c r="H76" s="208"/>
      <c r="I76" s="208"/>
      <c r="J76" s="208"/>
      <c r="K76" s="208"/>
      <c r="L76" s="208"/>
      <c r="M76" s="208"/>
      <c r="N76" s="208"/>
      <c r="O76" s="212"/>
      <c r="P76"/>
      <c r="Q76" s="212"/>
      <c r="R76"/>
      <c r="S76"/>
      <c r="T76" s="208"/>
      <c r="U76"/>
      <c r="V76" s="208"/>
      <c r="W76"/>
      <c r="X76" s="208"/>
      <c r="Y76" s="208"/>
      <c r="Z76" s="208"/>
      <c r="AA76" s="208"/>
      <c r="AB76" s="214"/>
    </row>
    <row r="77" spans="1:28" x14ac:dyDescent="0.25">
      <c r="A77" s="206"/>
      <c r="B77" s="206"/>
      <c r="C77" s="206"/>
      <c r="D77" s="208"/>
      <c r="E77" s="208"/>
      <c r="F77" s="208"/>
      <c r="G77" s="208"/>
      <c r="H77" s="208"/>
      <c r="I77" s="208"/>
      <c r="J77" s="208"/>
      <c r="K77" s="208"/>
      <c r="L77" s="208"/>
      <c r="M77" s="208"/>
      <c r="N77" s="208"/>
      <c r="O77" s="212"/>
      <c r="P77"/>
      <c r="Q77" s="212"/>
      <c r="R77"/>
      <c r="S77"/>
      <c r="T77" s="208"/>
      <c r="U77"/>
      <c r="V77" s="208"/>
      <c r="W77"/>
      <c r="X77" s="208"/>
      <c r="Y77" s="208"/>
      <c r="Z77" s="208"/>
      <c r="AA77" s="208"/>
      <c r="AB77" s="214"/>
    </row>
    <row r="78" spans="1:28" x14ac:dyDescent="0.25">
      <c r="A78" s="206"/>
      <c r="B78" s="206"/>
      <c r="C78" s="206"/>
      <c r="D78" s="208"/>
      <c r="E78" s="208"/>
      <c r="F78" s="208"/>
      <c r="G78" s="208"/>
      <c r="H78" s="208"/>
      <c r="I78" s="208"/>
      <c r="J78" s="208"/>
      <c r="K78" s="208"/>
      <c r="L78" s="208"/>
      <c r="M78" s="208"/>
      <c r="N78" s="208"/>
      <c r="O78" s="212"/>
      <c r="P78"/>
      <c r="Q78" s="212"/>
      <c r="R78"/>
      <c r="S78"/>
      <c r="T78" s="208"/>
      <c r="U78"/>
      <c r="V78" s="208"/>
      <c r="W78"/>
      <c r="X78" s="208"/>
      <c r="Y78" s="208"/>
      <c r="Z78" s="208"/>
      <c r="AA78" s="208"/>
      <c r="AB78" s="214"/>
    </row>
    <row r="79" spans="1:28" x14ac:dyDescent="0.25">
      <c r="A79" s="206"/>
      <c r="B79" s="206"/>
      <c r="C79" s="206"/>
      <c r="D79" s="208"/>
      <c r="E79" s="208"/>
      <c r="F79" s="208"/>
      <c r="G79" s="208"/>
      <c r="H79" s="208"/>
      <c r="I79" s="208"/>
      <c r="J79" s="208"/>
      <c r="K79" s="208"/>
      <c r="L79" s="208"/>
      <c r="M79" s="208"/>
      <c r="N79" s="208"/>
      <c r="O79" s="212"/>
      <c r="P79"/>
      <c r="Q79" s="212"/>
      <c r="R79"/>
      <c r="S79"/>
      <c r="T79" s="208"/>
      <c r="U79"/>
      <c r="V79" s="208"/>
      <c r="W79"/>
      <c r="X79" s="208"/>
      <c r="Y79" s="208"/>
      <c r="Z79" s="208"/>
      <c r="AA79" s="208"/>
      <c r="AB79" s="214"/>
    </row>
    <row r="80" spans="1:28" x14ac:dyDescent="0.25">
      <c r="A80" s="206"/>
      <c r="B80" s="206"/>
      <c r="C80" s="206"/>
      <c r="D80" s="208"/>
      <c r="E80" s="208"/>
      <c r="F80" s="208"/>
      <c r="G80" s="208"/>
      <c r="H80" s="208"/>
      <c r="I80" s="208"/>
      <c r="J80" s="208"/>
      <c r="K80" s="208"/>
      <c r="L80" s="208"/>
      <c r="M80" s="208"/>
      <c r="N80" s="208"/>
      <c r="O80" s="212"/>
      <c r="P80"/>
      <c r="Q80" s="212"/>
      <c r="R80"/>
      <c r="S80"/>
      <c r="T80" s="208"/>
      <c r="U80"/>
      <c r="V80" s="208"/>
      <c r="W80"/>
      <c r="X80" s="208"/>
      <c r="Y80" s="208"/>
      <c r="Z80" s="208"/>
      <c r="AA80" s="208"/>
      <c r="AB80" s="214"/>
    </row>
    <row r="81" spans="1:28" x14ac:dyDescent="0.25">
      <c r="A81" s="206"/>
      <c r="B81" s="206"/>
      <c r="C81" s="206"/>
      <c r="D81" s="208"/>
      <c r="E81" s="208"/>
      <c r="F81" s="208"/>
      <c r="G81" s="208"/>
      <c r="H81" s="208"/>
      <c r="I81" s="208"/>
      <c r="J81" s="208"/>
      <c r="K81" s="208"/>
      <c r="L81" s="208"/>
      <c r="M81" s="208"/>
      <c r="N81" s="208"/>
      <c r="O81" s="212"/>
      <c r="P81"/>
      <c r="Q81" s="212"/>
      <c r="R81"/>
      <c r="S81"/>
      <c r="T81" s="208"/>
      <c r="U81"/>
      <c r="V81" s="208"/>
      <c r="W81"/>
      <c r="X81" s="208"/>
      <c r="Y81" s="208"/>
      <c r="Z81" s="208"/>
      <c r="AA81" s="208"/>
      <c r="AB81" s="214"/>
    </row>
    <row r="82" spans="1:28" x14ac:dyDescent="0.25">
      <c r="A82" s="206"/>
      <c r="B82" s="206"/>
      <c r="C82" s="206"/>
      <c r="D82" s="208"/>
      <c r="E82" s="208"/>
      <c r="F82" s="208"/>
      <c r="G82" s="208"/>
      <c r="H82" s="208"/>
      <c r="I82" s="208"/>
      <c r="J82" s="208"/>
      <c r="K82" s="208"/>
      <c r="L82" s="208"/>
      <c r="M82" s="208"/>
      <c r="N82" s="208"/>
      <c r="O82" s="212"/>
      <c r="P82"/>
      <c r="Q82" s="212"/>
      <c r="R82"/>
      <c r="S82"/>
      <c r="T82" s="208"/>
      <c r="U82"/>
      <c r="V82" s="208"/>
      <c r="W82"/>
      <c r="X82" s="208"/>
      <c r="Y82" s="208"/>
      <c r="Z82" s="208"/>
      <c r="AA82" s="208"/>
      <c r="AB82" s="214"/>
    </row>
    <row r="83" spans="1:28" x14ac:dyDescent="0.25">
      <c r="A83" s="206"/>
      <c r="B83" s="206"/>
      <c r="C83" s="206"/>
      <c r="D83" s="208"/>
      <c r="E83" s="208"/>
      <c r="F83" s="208"/>
      <c r="G83" s="208"/>
      <c r="H83" s="208"/>
      <c r="I83" s="208"/>
      <c r="J83" s="208"/>
      <c r="K83" s="208"/>
      <c r="L83" s="208"/>
      <c r="M83" s="208"/>
      <c r="N83" s="208"/>
      <c r="O83" s="212"/>
      <c r="P83"/>
      <c r="Q83" s="212"/>
      <c r="R83"/>
      <c r="S83"/>
      <c r="T83" s="208"/>
      <c r="U83"/>
      <c r="V83" s="208"/>
      <c r="W83"/>
      <c r="X83" s="208"/>
      <c r="Y83" s="208"/>
      <c r="Z83" s="208"/>
      <c r="AA83" s="208"/>
      <c r="AB83" s="214"/>
    </row>
    <row r="84" spans="1:28" x14ac:dyDescent="0.25">
      <c r="A84" s="206"/>
      <c r="B84" s="206"/>
      <c r="C84" s="206"/>
      <c r="D84" s="208"/>
      <c r="E84" s="208"/>
      <c r="F84" s="208"/>
      <c r="G84" s="208"/>
      <c r="H84" s="208"/>
      <c r="I84" s="208"/>
      <c r="J84" s="208"/>
      <c r="K84" s="208"/>
      <c r="L84" s="208"/>
      <c r="M84" s="208"/>
      <c r="N84" s="208"/>
      <c r="O84" s="212"/>
      <c r="P84"/>
      <c r="Q84" s="212"/>
      <c r="R84"/>
      <c r="S84"/>
      <c r="T84" s="208"/>
      <c r="U84"/>
      <c r="V84" s="208"/>
      <c r="W84"/>
      <c r="X84" s="208"/>
      <c r="Y84" s="208"/>
      <c r="Z84" s="208"/>
      <c r="AA84" s="208"/>
      <c r="AB84" s="214"/>
    </row>
    <row r="85" spans="1:28" x14ac:dyDescent="0.25">
      <c r="A85" s="206"/>
      <c r="B85" s="206"/>
      <c r="C85" s="206"/>
      <c r="D85" s="208"/>
      <c r="E85" s="208"/>
      <c r="F85" s="208"/>
      <c r="G85" s="208"/>
      <c r="H85" s="208"/>
      <c r="I85" s="208"/>
      <c r="J85" s="208"/>
      <c r="K85" s="208"/>
      <c r="L85" s="208"/>
      <c r="M85" s="208"/>
      <c r="N85" s="208"/>
      <c r="O85" s="212"/>
      <c r="P85"/>
      <c r="Q85" s="212"/>
      <c r="R85"/>
      <c r="S85"/>
      <c r="T85" s="208"/>
      <c r="U85"/>
      <c r="V85" s="208"/>
      <c r="W85"/>
      <c r="X85" s="208"/>
      <c r="Y85" s="208"/>
      <c r="Z85" s="208"/>
      <c r="AA85" s="208"/>
      <c r="AB85" s="214"/>
    </row>
    <row r="86" spans="1:28" x14ac:dyDescent="0.25">
      <c r="A86" s="206"/>
      <c r="B86" s="206"/>
      <c r="C86" s="206"/>
      <c r="D86" s="208"/>
      <c r="E86" s="208"/>
      <c r="F86" s="208"/>
      <c r="G86" s="208"/>
      <c r="H86" s="208"/>
      <c r="I86" s="208"/>
      <c r="J86" s="208"/>
      <c r="K86" s="208"/>
      <c r="L86" s="208"/>
      <c r="M86" s="208"/>
      <c r="N86" s="208"/>
      <c r="O86" s="212"/>
      <c r="P86"/>
      <c r="Q86" s="212"/>
      <c r="R86"/>
      <c r="S86"/>
      <c r="T86" s="208"/>
      <c r="U86"/>
      <c r="V86" s="208"/>
      <c r="W86"/>
      <c r="X86" s="208"/>
      <c r="Y86" s="208"/>
      <c r="Z86" s="208"/>
      <c r="AA86" s="208"/>
      <c r="AB86" s="214"/>
    </row>
    <row r="87" spans="1:28" x14ac:dyDescent="0.25">
      <c r="A87" s="206"/>
      <c r="B87" s="206"/>
      <c r="C87" s="206"/>
      <c r="D87" s="208"/>
      <c r="E87" s="208"/>
      <c r="F87" s="208"/>
      <c r="G87" s="208"/>
      <c r="H87" s="208"/>
      <c r="I87" s="208"/>
      <c r="J87" s="208"/>
      <c r="K87" s="208"/>
      <c r="L87" s="208"/>
      <c r="M87" s="208"/>
      <c r="N87" s="208"/>
      <c r="O87" s="212"/>
      <c r="P87"/>
      <c r="Q87" s="212"/>
      <c r="R87"/>
      <c r="S87"/>
      <c r="T87" s="208"/>
      <c r="U87"/>
      <c r="V87" s="208"/>
      <c r="W87"/>
      <c r="X87" s="208"/>
      <c r="Y87" s="208"/>
      <c r="Z87" s="208"/>
      <c r="AA87" s="208"/>
      <c r="AB87" s="214"/>
    </row>
    <row r="88" spans="1:28" x14ac:dyDescent="0.25">
      <c r="A88" s="206"/>
      <c r="B88" s="206"/>
      <c r="C88" s="206"/>
      <c r="D88" s="208"/>
      <c r="E88" s="208"/>
      <c r="F88" s="208"/>
      <c r="G88" s="208"/>
      <c r="H88" s="208"/>
      <c r="I88" s="208"/>
      <c r="J88" s="208"/>
      <c r="K88" s="208"/>
      <c r="L88" s="208"/>
      <c r="M88" s="208"/>
      <c r="N88" s="208"/>
      <c r="O88" s="212"/>
      <c r="P88"/>
      <c r="Q88" s="212"/>
      <c r="R88"/>
      <c r="S88"/>
      <c r="T88" s="208"/>
      <c r="U88"/>
      <c r="V88" s="208"/>
      <c r="W88"/>
      <c r="X88" s="208"/>
      <c r="Y88" s="208"/>
      <c r="Z88" s="208"/>
      <c r="AA88" s="208"/>
      <c r="AB88" s="214"/>
    </row>
    <row r="89" spans="1:28" x14ac:dyDescent="0.25">
      <c r="A89" s="206"/>
      <c r="B89" s="206"/>
      <c r="C89" s="206"/>
      <c r="D89" s="208"/>
      <c r="E89" s="208"/>
      <c r="F89" s="208"/>
      <c r="G89" s="208"/>
      <c r="H89" s="208"/>
      <c r="I89" s="208"/>
      <c r="J89" s="208"/>
      <c r="K89" s="208"/>
      <c r="L89" s="208"/>
      <c r="M89" s="208"/>
      <c r="N89" s="208"/>
      <c r="O89" s="212"/>
      <c r="P89"/>
      <c r="Q89" s="212"/>
      <c r="R89"/>
      <c r="S89"/>
      <c r="T89" s="208"/>
      <c r="U89"/>
      <c r="V89" s="208"/>
      <c r="W89"/>
      <c r="X89" s="208"/>
      <c r="Y89" s="208"/>
      <c r="Z89" s="208"/>
      <c r="AA89" s="208"/>
      <c r="AB89" s="214"/>
    </row>
    <row r="90" spans="1:28" x14ac:dyDescent="0.25">
      <c r="A90" s="206"/>
      <c r="B90" s="206"/>
      <c r="C90" s="206"/>
      <c r="D90" s="208"/>
      <c r="E90" s="208"/>
      <c r="F90" s="208"/>
      <c r="G90" s="208"/>
      <c r="H90" s="208"/>
      <c r="I90" s="208"/>
      <c r="J90" s="208"/>
      <c r="K90" s="208"/>
      <c r="L90" s="208"/>
      <c r="M90" s="208"/>
      <c r="N90" s="208"/>
      <c r="O90" s="212"/>
      <c r="P90"/>
      <c r="Q90" s="212"/>
      <c r="R90"/>
      <c r="S90"/>
      <c r="T90" s="208"/>
      <c r="U90"/>
      <c r="V90" s="208"/>
      <c r="W90"/>
      <c r="X90" s="208"/>
      <c r="Y90" s="208"/>
      <c r="Z90" s="208"/>
      <c r="AA90" s="208"/>
      <c r="AB90" s="214"/>
    </row>
    <row r="91" spans="1:28" x14ac:dyDescent="0.25">
      <c r="A91" s="206"/>
      <c r="B91" s="206"/>
      <c r="C91" s="206"/>
      <c r="D91" s="208"/>
      <c r="E91" s="208"/>
      <c r="F91" s="208"/>
      <c r="G91" s="208"/>
      <c r="H91" s="208"/>
      <c r="I91" s="208"/>
      <c r="J91" s="208"/>
      <c r="K91" s="208"/>
      <c r="L91" s="208"/>
      <c r="M91" s="208"/>
      <c r="N91" s="208"/>
      <c r="O91" s="212"/>
      <c r="P91"/>
      <c r="Q91" s="212"/>
      <c r="R91"/>
      <c r="S91"/>
      <c r="T91" s="208"/>
      <c r="U91"/>
      <c r="V91" s="208"/>
      <c r="W91"/>
      <c r="X91" s="208"/>
      <c r="Y91" s="208"/>
      <c r="Z91" s="208"/>
      <c r="AA91" s="208"/>
      <c r="AB91" s="214"/>
    </row>
    <row r="92" spans="1:28" x14ac:dyDescent="0.25">
      <c r="A92" s="206"/>
      <c r="B92" s="206"/>
      <c r="C92" s="206"/>
      <c r="D92" s="208"/>
      <c r="E92" s="208"/>
      <c r="F92" s="208"/>
      <c r="G92" s="208"/>
      <c r="H92" s="208"/>
      <c r="I92" s="208"/>
      <c r="J92" s="208"/>
      <c r="K92" s="208"/>
      <c r="L92" s="208"/>
      <c r="M92" s="208"/>
      <c r="N92" s="208"/>
      <c r="O92" s="212"/>
      <c r="P92"/>
      <c r="Q92" s="212"/>
      <c r="R92"/>
      <c r="S92"/>
      <c r="T92" s="208"/>
      <c r="U92"/>
      <c r="V92" s="208"/>
      <c r="W92"/>
      <c r="X92" s="208"/>
      <c r="Y92" s="208"/>
      <c r="Z92" s="208"/>
      <c r="AA92" s="208"/>
      <c r="AB92" s="214"/>
    </row>
    <row r="93" spans="1:28" x14ac:dyDescent="0.25">
      <c r="A93" s="206"/>
      <c r="B93" s="206"/>
      <c r="C93" s="206"/>
      <c r="D93" s="208"/>
      <c r="E93" s="208"/>
      <c r="F93" s="208"/>
      <c r="G93" s="208"/>
      <c r="H93" s="208"/>
      <c r="I93" s="208"/>
      <c r="J93" s="208"/>
      <c r="K93" s="208"/>
      <c r="L93" s="208"/>
      <c r="M93" s="208"/>
      <c r="N93" s="208"/>
      <c r="O93" s="212"/>
      <c r="P93"/>
      <c r="Q93" s="212"/>
      <c r="R93"/>
      <c r="S93"/>
      <c r="T93" s="208"/>
      <c r="U93"/>
      <c r="V93" s="208"/>
      <c r="W93"/>
      <c r="X93" s="208"/>
      <c r="Y93" s="208"/>
      <c r="Z93" s="208"/>
      <c r="AA93" s="208"/>
      <c r="AB93" s="214"/>
    </row>
    <row r="94" spans="1:28" x14ac:dyDescent="0.25">
      <c r="A94" s="206"/>
      <c r="B94" s="206"/>
      <c r="C94" s="206"/>
      <c r="D94" s="208"/>
      <c r="E94" s="208"/>
      <c r="F94" s="208"/>
      <c r="G94" s="208"/>
      <c r="H94" s="208"/>
      <c r="I94" s="208"/>
      <c r="J94" s="208"/>
      <c r="K94" s="208"/>
      <c r="L94" s="208"/>
      <c r="M94" s="208"/>
      <c r="N94" s="208"/>
      <c r="O94" s="212"/>
      <c r="P94"/>
      <c r="Q94" s="212"/>
      <c r="R94"/>
      <c r="S94"/>
      <c r="T94" s="208"/>
      <c r="U94"/>
      <c r="V94" s="208"/>
      <c r="W94"/>
      <c r="X94" s="208"/>
      <c r="Y94" s="208"/>
      <c r="Z94" s="208"/>
      <c r="AA94" s="208"/>
      <c r="AB94" s="214"/>
    </row>
    <row r="95" spans="1:28" x14ac:dyDescent="0.25">
      <c r="A95" s="206"/>
      <c r="B95" s="206"/>
      <c r="C95" s="206"/>
      <c r="D95" s="208"/>
      <c r="E95" s="208"/>
      <c r="F95" s="208"/>
      <c r="G95" s="208"/>
      <c r="H95" s="208"/>
      <c r="I95" s="208"/>
      <c r="J95" s="208"/>
      <c r="K95" s="208"/>
      <c r="L95" s="208"/>
      <c r="M95" s="208"/>
      <c r="N95" s="208"/>
      <c r="O95" s="212"/>
      <c r="P95"/>
      <c r="Q95" s="212"/>
      <c r="R95"/>
      <c r="S95"/>
      <c r="T95" s="208"/>
      <c r="U95"/>
      <c r="V95" s="208"/>
      <c r="W95"/>
      <c r="X95" s="208"/>
      <c r="Y95" s="208"/>
      <c r="Z95" s="208"/>
      <c r="AA95" s="208"/>
      <c r="AB95" s="214"/>
    </row>
    <row r="96" spans="1:28" x14ac:dyDescent="0.25">
      <c r="A96" s="206"/>
      <c r="B96" s="206"/>
      <c r="C96" s="206"/>
      <c r="D96" s="208"/>
      <c r="E96" s="208"/>
      <c r="F96" s="208"/>
      <c r="G96" s="208"/>
      <c r="H96" s="208"/>
      <c r="I96" s="208"/>
      <c r="J96" s="208"/>
      <c r="K96" s="208"/>
      <c r="L96" s="208"/>
      <c r="M96" s="208"/>
      <c r="N96" s="208"/>
      <c r="O96" s="212"/>
      <c r="P96"/>
      <c r="Q96" s="212"/>
      <c r="R96"/>
      <c r="S96"/>
      <c r="T96" s="208"/>
      <c r="U96"/>
      <c r="V96" s="208"/>
      <c r="W96"/>
      <c r="X96" s="208"/>
      <c r="Y96" s="208"/>
      <c r="Z96" s="208"/>
      <c r="AA96" s="208"/>
      <c r="AB96" s="214"/>
    </row>
    <row r="97" spans="1:28" x14ac:dyDescent="0.25">
      <c r="A97" s="206"/>
      <c r="B97" s="206"/>
      <c r="C97" s="206"/>
      <c r="D97" s="208"/>
      <c r="E97" s="208"/>
      <c r="F97" s="208"/>
      <c r="G97" s="208"/>
      <c r="H97" s="208"/>
      <c r="I97" s="208"/>
      <c r="J97" s="208"/>
      <c r="K97" s="208"/>
      <c r="L97" s="208"/>
      <c r="M97" s="208"/>
      <c r="N97" s="208"/>
      <c r="O97" s="212"/>
      <c r="P97"/>
      <c r="Q97" s="212"/>
      <c r="R97"/>
      <c r="S97"/>
      <c r="T97" s="208"/>
      <c r="U97"/>
      <c r="V97" s="208"/>
      <c r="W97"/>
      <c r="X97" s="208"/>
      <c r="Y97" s="208"/>
      <c r="Z97" s="208"/>
      <c r="AA97" s="208"/>
      <c r="AB97" s="214"/>
    </row>
    <row r="98" spans="1:28" x14ac:dyDescent="0.25">
      <c r="A98" s="206"/>
      <c r="B98" s="206"/>
      <c r="C98" s="206"/>
      <c r="D98" s="208"/>
      <c r="E98" s="208"/>
      <c r="F98" s="208"/>
      <c r="G98" s="208"/>
      <c r="H98" s="208"/>
      <c r="I98" s="208"/>
      <c r="J98" s="208"/>
      <c r="K98" s="208"/>
      <c r="L98" s="208"/>
      <c r="M98" s="208"/>
      <c r="N98" s="208"/>
      <c r="O98" s="212"/>
      <c r="P98"/>
      <c r="Q98" s="212"/>
      <c r="R98"/>
      <c r="S98"/>
      <c r="T98" s="208"/>
      <c r="U98"/>
      <c r="V98" s="208"/>
      <c r="W98"/>
      <c r="X98" s="208"/>
      <c r="Y98" s="208"/>
      <c r="Z98" s="208"/>
      <c r="AA98" s="208"/>
      <c r="AB98" s="214"/>
    </row>
    <row r="99" spans="1:28" x14ac:dyDescent="0.25">
      <c r="A99" s="206"/>
      <c r="B99" s="206"/>
      <c r="C99" s="206"/>
      <c r="D99" s="208"/>
      <c r="E99" s="208"/>
      <c r="F99" s="208"/>
      <c r="G99" s="208"/>
      <c r="H99" s="208"/>
      <c r="I99" s="208"/>
      <c r="J99" s="208"/>
      <c r="K99" s="208"/>
      <c r="L99" s="208"/>
      <c r="M99" s="208"/>
      <c r="N99" s="208"/>
      <c r="O99" s="212"/>
      <c r="P99"/>
      <c r="Q99" s="212"/>
      <c r="R99"/>
      <c r="S99"/>
      <c r="T99" s="208"/>
      <c r="U99"/>
      <c r="V99" s="208"/>
      <c r="W99"/>
      <c r="X99" s="208"/>
      <c r="Y99" s="208"/>
      <c r="Z99" s="208"/>
      <c r="AA99" s="208"/>
      <c r="AB99" s="214"/>
    </row>
    <row r="100" spans="1:28" x14ac:dyDescent="0.25">
      <c r="A100" s="206"/>
      <c r="B100" s="206"/>
      <c r="C100" s="206"/>
      <c r="D100" s="208"/>
      <c r="E100" s="208"/>
      <c r="F100" s="208"/>
      <c r="G100" s="208"/>
      <c r="H100" s="208"/>
      <c r="I100" s="208"/>
      <c r="J100" s="208"/>
      <c r="K100" s="208"/>
      <c r="L100" s="208"/>
      <c r="M100" s="208"/>
      <c r="N100" s="208"/>
      <c r="O100" s="212"/>
      <c r="P100"/>
      <c r="Q100" s="212"/>
      <c r="R100"/>
      <c r="S100"/>
      <c r="T100" s="208"/>
      <c r="U100"/>
      <c r="V100" s="208"/>
      <c r="W100"/>
      <c r="X100" s="208"/>
      <c r="Y100" s="208"/>
      <c r="Z100" s="208"/>
      <c r="AA100" s="208"/>
      <c r="AB100" s="214"/>
    </row>
    <row r="101" spans="1:28" x14ac:dyDescent="0.25">
      <c r="A101" s="206"/>
      <c r="B101" s="206"/>
      <c r="C101" s="206"/>
      <c r="D101" s="208"/>
      <c r="E101" s="208"/>
      <c r="F101" s="208"/>
      <c r="G101" s="208"/>
      <c r="H101" s="208"/>
      <c r="I101" s="208"/>
      <c r="J101" s="208"/>
      <c r="K101" s="208"/>
      <c r="L101" s="208"/>
      <c r="M101" s="208"/>
      <c r="N101" s="208"/>
      <c r="O101" s="212"/>
      <c r="P101"/>
      <c r="Q101" s="212"/>
      <c r="R101"/>
      <c r="S101"/>
      <c r="T101" s="208"/>
      <c r="U101"/>
      <c r="V101" s="208"/>
      <c r="W101"/>
      <c r="X101" s="208"/>
      <c r="Y101" s="208"/>
      <c r="Z101" s="208"/>
      <c r="AA101" s="208"/>
      <c r="AB101" s="214"/>
    </row>
    <row r="102" spans="1:28" x14ac:dyDescent="0.25">
      <c r="A102" s="206"/>
      <c r="B102" s="206"/>
      <c r="C102" s="206"/>
      <c r="D102" s="208"/>
      <c r="E102" s="208"/>
      <c r="F102" s="208"/>
      <c r="G102" s="208"/>
      <c r="H102" s="208"/>
      <c r="I102" s="208"/>
      <c r="J102" s="208"/>
      <c r="K102" s="208"/>
      <c r="L102" s="208"/>
      <c r="M102" s="208"/>
      <c r="N102" s="208"/>
      <c r="O102" s="212"/>
      <c r="P102"/>
      <c r="Q102" s="212"/>
      <c r="R102"/>
      <c r="S102"/>
      <c r="T102" s="208"/>
      <c r="U102"/>
      <c r="V102" s="208"/>
      <c r="W102"/>
      <c r="X102" s="208"/>
      <c r="Y102" s="208"/>
      <c r="Z102" s="208"/>
      <c r="AA102" s="208"/>
      <c r="AB102" s="214"/>
    </row>
    <row r="103" spans="1:28" x14ac:dyDescent="0.25">
      <c r="A103" s="206"/>
      <c r="B103" s="206"/>
      <c r="C103" s="206"/>
      <c r="D103" s="208"/>
      <c r="E103" s="208"/>
      <c r="F103" s="208"/>
      <c r="G103" s="208"/>
      <c r="H103" s="208"/>
      <c r="I103" s="208"/>
      <c r="J103" s="208"/>
      <c r="K103" s="208"/>
      <c r="L103" s="208"/>
      <c r="M103" s="208"/>
      <c r="N103" s="208"/>
      <c r="O103" s="212"/>
      <c r="P103"/>
      <c r="Q103" s="212"/>
      <c r="R103"/>
      <c r="S103"/>
      <c r="T103" s="208"/>
      <c r="U103"/>
      <c r="V103" s="208"/>
      <c r="W103"/>
      <c r="X103" s="208"/>
      <c r="Y103" s="208"/>
      <c r="Z103" s="208"/>
      <c r="AA103" s="208"/>
      <c r="AB103" s="214"/>
    </row>
    <row r="104" spans="1:28" x14ac:dyDescent="0.25">
      <c r="A104" s="206"/>
      <c r="B104" s="206"/>
      <c r="C104" s="206"/>
      <c r="D104" s="208"/>
      <c r="E104" s="208"/>
      <c r="F104" s="208"/>
      <c r="G104" s="208"/>
      <c r="H104" s="208"/>
      <c r="I104" s="208"/>
      <c r="J104" s="208"/>
      <c r="K104" s="208"/>
      <c r="L104" s="208"/>
      <c r="M104" s="208"/>
      <c r="N104" s="208"/>
      <c r="O104" s="212"/>
      <c r="P104"/>
      <c r="Q104" s="212"/>
      <c r="R104"/>
      <c r="S104"/>
      <c r="T104" s="208"/>
      <c r="U104"/>
      <c r="V104" s="208"/>
      <c r="W104"/>
      <c r="X104" s="208"/>
      <c r="Y104" s="208"/>
      <c r="Z104" s="208"/>
      <c r="AA104" s="208"/>
      <c r="AB104" s="214"/>
    </row>
    <row r="105" spans="1:28" x14ac:dyDescent="0.25">
      <c r="A105" s="206"/>
      <c r="B105" s="206"/>
      <c r="C105" s="206"/>
      <c r="D105" s="208"/>
      <c r="E105" s="208"/>
      <c r="F105" s="208"/>
      <c r="G105" s="208"/>
      <c r="H105" s="208"/>
      <c r="I105" s="208"/>
      <c r="J105" s="208"/>
      <c r="K105" s="208"/>
      <c r="L105" s="208"/>
      <c r="M105" s="208"/>
      <c r="N105" s="208"/>
      <c r="O105" s="212"/>
      <c r="P105"/>
      <c r="Q105" s="212"/>
      <c r="R105"/>
      <c r="S105"/>
      <c r="T105" s="208"/>
      <c r="U105"/>
      <c r="V105" s="208"/>
      <c r="W105"/>
      <c r="X105" s="208"/>
      <c r="Y105" s="208"/>
      <c r="Z105" s="208"/>
      <c r="AA105" s="208"/>
      <c r="AB105" s="214"/>
    </row>
    <row r="106" spans="1:28" x14ac:dyDescent="0.25">
      <c r="A106" s="206"/>
      <c r="B106" s="206"/>
      <c r="C106" s="206"/>
      <c r="D106" s="208"/>
      <c r="E106" s="208"/>
      <c r="F106" s="208"/>
      <c r="G106" s="208"/>
      <c r="H106" s="208"/>
      <c r="I106" s="208"/>
      <c r="J106" s="208"/>
      <c r="K106" s="208"/>
      <c r="L106" s="208"/>
      <c r="M106" s="208"/>
      <c r="N106" s="208"/>
      <c r="O106" s="212"/>
      <c r="P106"/>
      <c r="Q106" s="212"/>
      <c r="R106"/>
      <c r="S106"/>
      <c r="T106" s="208"/>
      <c r="U106"/>
      <c r="V106" s="208"/>
      <c r="W106"/>
      <c r="X106" s="208"/>
      <c r="Y106" s="208"/>
      <c r="Z106" s="208"/>
      <c r="AA106" s="208"/>
      <c r="AB106" s="214"/>
    </row>
    <row r="107" spans="1:28" x14ac:dyDescent="0.25">
      <c r="A107" s="206"/>
      <c r="B107" s="206"/>
      <c r="C107" s="206"/>
      <c r="D107" s="208"/>
      <c r="E107" s="208"/>
      <c r="F107" s="208"/>
      <c r="G107" s="208"/>
      <c r="H107" s="208"/>
      <c r="I107" s="208"/>
      <c r="J107" s="208"/>
      <c r="K107" s="208"/>
      <c r="L107" s="208"/>
      <c r="M107" s="208"/>
      <c r="N107" s="208"/>
      <c r="O107" s="212"/>
      <c r="P107"/>
      <c r="Q107" s="212"/>
      <c r="R107"/>
      <c r="S107"/>
      <c r="T107" s="208"/>
      <c r="U107"/>
      <c r="V107" s="208"/>
      <c r="W107"/>
      <c r="X107" s="208"/>
      <c r="Y107" s="208"/>
      <c r="Z107" s="208"/>
      <c r="AA107" s="208"/>
      <c r="AB107" s="214"/>
    </row>
    <row r="108" spans="1:28" x14ac:dyDescent="0.25">
      <c r="A108" s="206"/>
      <c r="B108" s="206"/>
      <c r="C108" s="206"/>
      <c r="D108" s="208"/>
      <c r="E108" s="208"/>
      <c r="F108" s="208"/>
      <c r="G108" s="208"/>
      <c r="H108" s="208"/>
      <c r="I108" s="208"/>
      <c r="J108" s="208"/>
      <c r="K108" s="208"/>
      <c r="L108" s="208"/>
      <c r="M108" s="208"/>
      <c r="N108" s="208"/>
      <c r="O108" s="212"/>
      <c r="P108"/>
      <c r="Q108" s="212"/>
      <c r="R108"/>
      <c r="S108"/>
      <c r="T108" s="208"/>
      <c r="U108"/>
      <c r="V108" s="208"/>
      <c r="W108"/>
      <c r="X108" s="208"/>
      <c r="Y108" s="208"/>
      <c r="Z108" s="208"/>
      <c r="AA108" s="208"/>
      <c r="AB108" s="214"/>
    </row>
    <row r="109" spans="1:28" x14ac:dyDescent="0.25">
      <c r="A109" s="206"/>
      <c r="B109" s="206"/>
      <c r="C109" s="206"/>
      <c r="D109" s="208"/>
      <c r="E109" s="208"/>
      <c r="F109" s="208"/>
      <c r="G109" s="208"/>
      <c r="H109" s="208"/>
      <c r="I109" s="208"/>
      <c r="J109" s="208"/>
      <c r="K109" s="208"/>
      <c r="L109" s="208"/>
      <c r="M109" s="208"/>
      <c r="N109" s="208"/>
      <c r="O109" s="212"/>
      <c r="P109"/>
      <c r="Q109" s="212"/>
      <c r="R109"/>
      <c r="S109"/>
      <c r="T109" s="208"/>
      <c r="U109"/>
      <c r="V109" s="208"/>
      <c r="W109"/>
      <c r="X109" s="208"/>
      <c r="Y109" s="208"/>
      <c r="Z109" s="208"/>
      <c r="AA109" s="208"/>
      <c r="AB109" s="214"/>
    </row>
    <row r="110" spans="1:28" x14ac:dyDescent="0.25">
      <c r="A110" s="206"/>
      <c r="B110" s="206"/>
      <c r="C110" s="206"/>
      <c r="D110" s="208"/>
      <c r="E110" s="208"/>
      <c r="F110" s="208"/>
      <c r="G110" s="208"/>
      <c r="H110" s="208"/>
      <c r="I110" s="208"/>
      <c r="J110" s="208"/>
      <c r="K110" s="208"/>
      <c r="L110" s="208"/>
      <c r="M110" s="208"/>
      <c r="N110" s="208"/>
      <c r="O110" s="212"/>
      <c r="P110"/>
      <c r="Q110" s="212"/>
      <c r="R110"/>
      <c r="S110"/>
      <c r="T110" s="208"/>
      <c r="U110"/>
      <c r="V110" s="208"/>
      <c r="W110"/>
      <c r="X110" s="208"/>
      <c r="Y110" s="208"/>
      <c r="Z110" s="208"/>
      <c r="AA110" s="208"/>
      <c r="AB110" s="214"/>
    </row>
    <row r="111" spans="1:28" x14ac:dyDescent="0.25">
      <c r="A111" s="206"/>
      <c r="B111" s="206"/>
      <c r="C111" s="206"/>
      <c r="D111" s="208"/>
      <c r="E111" s="208"/>
      <c r="F111" s="208"/>
      <c r="G111" s="208"/>
      <c r="H111" s="208"/>
      <c r="I111" s="208"/>
      <c r="J111" s="208"/>
      <c r="K111" s="208"/>
      <c r="L111" s="208"/>
      <c r="M111" s="208"/>
      <c r="N111" s="208"/>
      <c r="O111" s="212"/>
      <c r="P111"/>
      <c r="Q111" s="212"/>
      <c r="R111"/>
      <c r="S111"/>
      <c r="T111" s="208"/>
      <c r="U111"/>
      <c r="V111" s="208"/>
      <c r="W111"/>
      <c r="X111" s="208"/>
      <c r="Y111" s="208"/>
      <c r="Z111" s="208"/>
      <c r="AA111" s="208"/>
      <c r="AB111" s="214"/>
    </row>
    <row r="112" spans="1:28" x14ac:dyDescent="0.25">
      <c r="A112" s="206"/>
      <c r="B112" s="206"/>
      <c r="C112" s="206"/>
      <c r="D112" s="208"/>
      <c r="E112" s="208"/>
      <c r="F112" s="208"/>
      <c r="G112" s="208"/>
      <c r="H112" s="208"/>
      <c r="I112" s="208"/>
      <c r="J112" s="208"/>
      <c r="K112" s="208"/>
      <c r="L112" s="208"/>
      <c r="M112" s="208"/>
      <c r="N112" s="208"/>
      <c r="O112" s="212"/>
      <c r="P112"/>
      <c r="Q112" s="212"/>
      <c r="R112"/>
      <c r="S112"/>
      <c r="T112" s="208"/>
      <c r="U112"/>
      <c r="V112" s="208"/>
      <c r="W112"/>
      <c r="X112" s="208"/>
      <c r="Y112" s="208"/>
      <c r="Z112" s="208"/>
      <c r="AA112" s="208"/>
      <c r="AB112" s="214"/>
    </row>
    <row r="113" spans="1:28" x14ac:dyDescent="0.25">
      <c r="A113" s="206"/>
      <c r="B113" s="206"/>
      <c r="C113" s="206"/>
      <c r="D113" s="208"/>
      <c r="E113" s="208"/>
      <c r="F113" s="208"/>
      <c r="G113" s="208"/>
      <c r="H113" s="208"/>
      <c r="I113" s="208"/>
      <c r="J113" s="208"/>
      <c r="K113" s="208"/>
      <c r="L113" s="208"/>
      <c r="M113" s="208"/>
      <c r="N113" s="208"/>
      <c r="O113" s="212"/>
      <c r="P113"/>
      <c r="Q113" s="212"/>
      <c r="R113"/>
      <c r="S113"/>
      <c r="T113" s="208"/>
      <c r="U113"/>
      <c r="V113" s="208"/>
      <c r="W113"/>
      <c r="X113" s="208"/>
      <c r="Y113" s="208"/>
      <c r="Z113" s="208"/>
      <c r="AA113" s="208"/>
      <c r="AB113" s="214"/>
    </row>
    <row r="114" spans="1:28" x14ac:dyDescent="0.25">
      <c r="A114" s="206"/>
      <c r="B114" s="206"/>
      <c r="C114" s="206"/>
      <c r="D114" s="208"/>
      <c r="E114" s="208"/>
      <c r="F114" s="208"/>
      <c r="G114" s="208"/>
      <c r="H114" s="208"/>
      <c r="I114" s="208"/>
      <c r="J114" s="208"/>
      <c r="K114" s="208"/>
      <c r="L114" s="208"/>
      <c r="M114" s="208"/>
      <c r="N114" s="208"/>
      <c r="O114" s="212"/>
      <c r="P114"/>
      <c r="Q114" s="212"/>
      <c r="R114"/>
      <c r="S114"/>
      <c r="T114" s="208"/>
      <c r="U114"/>
      <c r="V114" s="208"/>
      <c r="W114"/>
      <c r="X114" s="208"/>
      <c r="Y114" s="208"/>
      <c r="Z114" s="208"/>
      <c r="AA114" s="208"/>
      <c r="AB114" s="214"/>
    </row>
    <row r="115" spans="1:28" x14ac:dyDescent="0.25">
      <c r="A115" s="206"/>
      <c r="B115" s="206"/>
      <c r="C115" s="206"/>
      <c r="D115" s="208"/>
      <c r="E115" s="208"/>
      <c r="F115" s="208"/>
      <c r="G115" s="208"/>
      <c r="H115" s="208"/>
      <c r="I115" s="208"/>
      <c r="J115" s="208"/>
      <c r="K115" s="208"/>
      <c r="L115" s="208"/>
      <c r="M115" s="208"/>
      <c r="N115" s="208"/>
      <c r="O115" s="212"/>
      <c r="P115"/>
      <c r="Q115" s="212"/>
      <c r="R115"/>
      <c r="S115"/>
      <c r="T115" s="208"/>
      <c r="U115"/>
      <c r="V115" s="208"/>
      <c r="W115"/>
      <c r="X115" s="208"/>
      <c r="Y115" s="208"/>
      <c r="Z115" s="208"/>
      <c r="AA115" s="208"/>
      <c r="AB115" s="214"/>
    </row>
    <row r="116" spans="1:28" x14ac:dyDescent="0.25">
      <c r="A116" s="206"/>
      <c r="B116" s="206"/>
      <c r="C116" s="206"/>
      <c r="D116" s="208"/>
      <c r="E116" s="208"/>
      <c r="F116" s="208"/>
      <c r="G116" s="208"/>
      <c r="H116" s="208"/>
      <c r="I116" s="208"/>
      <c r="J116" s="208"/>
      <c r="K116" s="208"/>
      <c r="L116" s="208"/>
      <c r="M116" s="208"/>
      <c r="N116" s="208"/>
      <c r="O116" s="212"/>
      <c r="P116"/>
      <c r="Q116" s="212"/>
      <c r="R116"/>
      <c r="S116"/>
      <c r="T116" s="208"/>
      <c r="U116"/>
      <c r="V116" s="208"/>
      <c r="W116"/>
      <c r="X116" s="208"/>
      <c r="Y116" s="208"/>
      <c r="Z116" s="208"/>
      <c r="AA116" s="208"/>
      <c r="AB116" s="214"/>
    </row>
    <row r="117" spans="1:28" x14ac:dyDescent="0.25">
      <c r="A117" s="206"/>
      <c r="B117" s="206"/>
      <c r="C117" s="206"/>
      <c r="D117" s="208"/>
      <c r="E117" s="208"/>
      <c r="F117" s="208"/>
      <c r="G117" s="208"/>
      <c r="H117" s="208"/>
      <c r="I117" s="208"/>
      <c r="J117" s="208"/>
      <c r="K117" s="208"/>
      <c r="L117" s="208"/>
      <c r="M117" s="208"/>
      <c r="N117" s="208"/>
      <c r="O117" s="212"/>
      <c r="P117"/>
      <c r="Q117" s="212"/>
      <c r="R117"/>
      <c r="S117"/>
      <c r="T117" s="208"/>
      <c r="U117"/>
      <c r="V117" s="208"/>
      <c r="W117"/>
      <c r="X117" s="208"/>
      <c r="Y117" s="208"/>
      <c r="Z117" s="208"/>
      <c r="AA117" s="208"/>
      <c r="AB117" s="214"/>
    </row>
    <row r="118" spans="1:28" x14ac:dyDescent="0.25">
      <c r="A118" s="206"/>
      <c r="B118" s="206"/>
      <c r="C118" s="206"/>
      <c r="D118" s="208"/>
      <c r="E118" s="208"/>
      <c r="F118" s="208"/>
      <c r="G118" s="208"/>
      <c r="H118" s="208"/>
      <c r="I118" s="208"/>
      <c r="J118" s="208"/>
      <c r="K118" s="208"/>
      <c r="L118" s="208"/>
      <c r="M118" s="208"/>
      <c r="N118" s="208"/>
      <c r="O118" s="212"/>
      <c r="P118"/>
      <c r="Q118" s="212"/>
      <c r="R118"/>
      <c r="S118"/>
      <c r="T118" s="208"/>
      <c r="U118"/>
      <c r="V118" s="208"/>
      <c r="W118"/>
      <c r="X118" s="208"/>
      <c r="Y118" s="208"/>
      <c r="Z118" s="208"/>
      <c r="AA118" s="208"/>
      <c r="AB118" s="214"/>
    </row>
    <row r="119" spans="1:28" x14ac:dyDescent="0.25">
      <c r="A119" s="206"/>
      <c r="B119" s="206"/>
      <c r="C119" s="206"/>
      <c r="D119" s="208"/>
      <c r="E119" s="208"/>
      <c r="F119" s="208"/>
      <c r="G119" s="208"/>
      <c r="H119" s="208"/>
      <c r="I119" s="208"/>
      <c r="J119" s="208"/>
      <c r="K119" s="208"/>
      <c r="L119" s="208"/>
      <c r="M119" s="208"/>
      <c r="N119" s="208"/>
      <c r="O119" s="212"/>
      <c r="P119"/>
      <c r="Q119" s="212"/>
      <c r="R119"/>
      <c r="S119"/>
      <c r="T119" s="208"/>
      <c r="U119"/>
      <c r="V119" s="208"/>
      <c r="W119"/>
      <c r="X119" s="208"/>
      <c r="Y119" s="208"/>
      <c r="Z119" s="208"/>
      <c r="AA119" s="208"/>
      <c r="AB119" s="214"/>
    </row>
    <row r="120" spans="1:28" x14ac:dyDescent="0.25">
      <c r="A120" s="206"/>
      <c r="B120" s="206"/>
      <c r="C120" s="206"/>
      <c r="D120" s="208"/>
      <c r="E120" s="208"/>
      <c r="F120" s="208"/>
      <c r="G120" s="208"/>
      <c r="H120" s="208"/>
      <c r="I120" s="208"/>
      <c r="J120" s="208"/>
      <c r="K120" s="208"/>
      <c r="L120" s="208"/>
      <c r="M120" s="208"/>
      <c r="N120" s="208"/>
      <c r="O120" s="212"/>
      <c r="P120"/>
      <c r="Q120" s="212"/>
      <c r="R120"/>
      <c r="S120"/>
      <c r="T120" s="208"/>
      <c r="U120"/>
      <c r="V120" s="208"/>
      <c r="W120"/>
      <c r="X120" s="208"/>
      <c r="Y120" s="208"/>
      <c r="Z120" s="208"/>
      <c r="AA120" s="208"/>
      <c r="AB120" s="214"/>
    </row>
    <row r="121" spans="1:28" x14ac:dyDescent="0.25">
      <c r="A121" s="206"/>
      <c r="B121" s="206"/>
      <c r="C121" s="206"/>
      <c r="D121" s="208"/>
      <c r="E121" s="208"/>
      <c r="F121" s="208"/>
      <c r="G121" s="208"/>
      <c r="H121" s="208"/>
      <c r="I121" s="208"/>
      <c r="J121" s="208"/>
      <c r="K121" s="208"/>
      <c r="L121" s="208"/>
      <c r="M121" s="208"/>
      <c r="N121" s="208"/>
      <c r="O121" s="212"/>
      <c r="P121"/>
      <c r="Q121" s="212"/>
      <c r="R121"/>
      <c r="S121"/>
      <c r="T121" s="208"/>
      <c r="U121"/>
      <c r="V121" s="208"/>
      <c r="W121"/>
      <c r="X121" s="208"/>
      <c r="Y121" s="208"/>
      <c r="Z121" s="208"/>
      <c r="AA121" s="208"/>
      <c r="AB121" s="214"/>
    </row>
    <row r="122" spans="1:28" x14ac:dyDescent="0.25">
      <c r="A122" s="206"/>
      <c r="B122" s="206"/>
      <c r="C122" s="206"/>
      <c r="D122" s="208"/>
      <c r="E122" s="208"/>
      <c r="F122" s="208"/>
      <c r="G122" s="208"/>
      <c r="H122" s="208"/>
      <c r="I122" s="208"/>
      <c r="J122" s="208"/>
      <c r="K122" s="208"/>
      <c r="L122" s="208"/>
      <c r="M122" s="208"/>
      <c r="N122" s="208"/>
      <c r="O122" s="212"/>
      <c r="P122"/>
      <c r="Q122" s="212"/>
      <c r="R122"/>
      <c r="S122"/>
      <c r="T122" s="208"/>
      <c r="U122"/>
      <c r="V122" s="208"/>
      <c r="W122"/>
      <c r="X122" s="208"/>
      <c r="Y122" s="208"/>
      <c r="Z122" s="208"/>
      <c r="AA122" s="208"/>
      <c r="AB122" s="214"/>
    </row>
    <row r="123" spans="1:28" x14ac:dyDescent="0.25">
      <c r="A123" s="206"/>
      <c r="B123" s="206"/>
      <c r="C123" s="206"/>
      <c r="D123" s="208"/>
      <c r="E123" s="208"/>
      <c r="F123" s="208"/>
      <c r="G123" s="208"/>
      <c r="H123" s="208"/>
      <c r="I123" s="208"/>
      <c r="J123" s="208"/>
      <c r="K123" s="208"/>
      <c r="L123" s="208"/>
      <c r="M123" s="208"/>
      <c r="N123" s="208"/>
      <c r="O123" s="212"/>
      <c r="P123"/>
      <c r="Q123" s="212"/>
      <c r="R123"/>
      <c r="S123"/>
      <c r="T123" s="208"/>
      <c r="U123"/>
      <c r="V123" s="208"/>
      <c r="W123"/>
      <c r="X123" s="208"/>
      <c r="Y123" s="208"/>
      <c r="Z123" s="208"/>
      <c r="AA123" s="208"/>
      <c r="AB123" s="214"/>
    </row>
    <row r="124" spans="1:28" x14ac:dyDescent="0.25">
      <c r="A124" s="206"/>
      <c r="B124" s="206"/>
      <c r="C124" s="206"/>
      <c r="D124" s="208"/>
      <c r="E124" s="208"/>
      <c r="F124" s="208"/>
      <c r="G124" s="208"/>
      <c r="H124" s="208"/>
      <c r="I124" s="208"/>
      <c r="J124" s="208"/>
      <c r="K124" s="208"/>
      <c r="L124" s="208"/>
      <c r="M124" s="208"/>
      <c r="N124" s="208"/>
      <c r="O124" s="212"/>
      <c r="P124"/>
      <c r="Q124" s="212"/>
      <c r="R124"/>
      <c r="S124"/>
      <c r="T124" s="208"/>
      <c r="U124"/>
      <c r="V124" s="208"/>
      <c r="W124"/>
      <c r="X124" s="208"/>
      <c r="Y124" s="208"/>
      <c r="Z124" s="208"/>
      <c r="AA124" s="208"/>
      <c r="AB124" s="214"/>
    </row>
    <row r="125" spans="1:28" x14ac:dyDescent="0.25">
      <c r="A125" s="206"/>
      <c r="B125" s="206"/>
      <c r="C125" s="206"/>
      <c r="D125" s="208"/>
      <c r="E125" s="208"/>
      <c r="F125" s="208"/>
      <c r="G125" s="208"/>
      <c r="H125" s="208"/>
      <c r="I125" s="208"/>
      <c r="J125" s="208"/>
      <c r="K125" s="208"/>
      <c r="L125" s="208"/>
      <c r="M125" s="208"/>
      <c r="N125" s="208"/>
      <c r="O125" s="212"/>
      <c r="P125"/>
      <c r="Q125" s="212"/>
      <c r="R125"/>
      <c r="S125"/>
      <c r="T125" s="208"/>
      <c r="U125"/>
      <c r="V125" s="208"/>
      <c r="W125"/>
      <c r="X125" s="208"/>
      <c r="Y125" s="208"/>
      <c r="Z125" s="208"/>
      <c r="AA125" s="208"/>
      <c r="AB125" s="214"/>
    </row>
    <row r="126" spans="1:28" x14ac:dyDescent="0.25">
      <c r="A126" s="206"/>
      <c r="B126" s="206"/>
      <c r="C126" s="206"/>
      <c r="D126" s="208"/>
      <c r="E126" s="208"/>
      <c r="F126" s="208"/>
      <c r="G126" s="208"/>
      <c r="H126" s="208"/>
      <c r="I126" s="208"/>
      <c r="J126" s="208"/>
      <c r="K126" s="208"/>
      <c r="L126" s="208"/>
      <c r="M126" s="208"/>
      <c r="N126" s="208"/>
      <c r="O126" s="212"/>
      <c r="P126"/>
      <c r="Q126" s="212"/>
      <c r="R126"/>
      <c r="S126"/>
      <c r="T126" s="208"/>
      <c r="U126"/>
      <c r="V126" s="208"/>
      <c r="W126"/>
      <c r="X126" s="208"/>
      <c r="Y126" s="208"/>
      <c r="Z126" s="208"/>
      <c r="AA126" s="208"/>
      <c r="AB126" s="214"/>
    </row>
    <row r="127" spans="1:28" x14ac:dyDescent="0.25">
      <c r="A127" s="206"/>
      <c r="B127" s="206"/>
      <c r="C127" s="206"/>
      <c r="D127" s="208"/>
      <c r="E127" s="208"/>
      <c r="F127" s="208"/>
      <c r="G127" s="208"/>
      <c r="H127" s="208"/>
      <c r="I127" s="208"/>
      <c r="J127" s="208"/>
      <c r="K127" s="208"/>
      <c r="L127" s="208"/>
      <c r="M127" s="208"/>
      <c r="N127" s="208"/>
      <c r="O127" s="212"/>
      <c r="P127"/>
      <c r="Q127" s="212"/>
      <c r="R127"/>
      <c r="S127"/>
      <c r="T127" s="208"/>
      <c r="U127"/>
      <c r="V127" s="208"/>
      <c r="W127"/>
      <c r="X127" s="208"/>
      <c r="Y127" s="208"/>
      <c r="Z127" s="208"/>
      <c r="AA127" s="208"/>
      <c r="AB127" s="214"/>
    </row>
    <row r="128" spans="1:28" x14ac:dyDescent="0.25">
      <c r="A128" s="206"/>
      <c r="B128" s="206"/>
      <c r="C128" s="206"/>
      <c r="D128" s="208"/>
      <c r="E128" s="208"/>
      <c r="F128" s="208"/>
      <c r="G128" s="208"/>
      <c r="H128" s="208"/>
      <c r="I128" s="208"/>
      <c r="J128" s="208"/>
      <c r="K128" s="208"/>
      <c r="L128" s="208"/>
      <c r="M128" s="208"/>
      <c r="N128" s="208"/>
      <c r="O128" s="212"/>
      <c r="P128"/>
      <c r="Q128" s="212"/>
      <c r="R128"/>
      <c r="S128"/>
      <c r="T128" s="208"/>
      <c r="U128"/>
      <c r="V128" s="208"/>
      <c r="W128"/>
      <c r="X128" s="208"/>
      <c r="Y128" s="208"/>
      <c r="Z128" s="208"/>
      <c r="AA128" s="208"/>
      <c r="AB128" s="214"/>
    </row>
    <row r="129" spans="1:28" x14ac:dyDescent="0.25">
      <c r="A129" s="206"/>
      <c r="B129" s="206"/>
      <c r="C129" s="206"/>
      <c r="D129" s="208"/>
      <c r="E129" s="208"/>
      <c r="F129" s="208"/>
      <c r="G129" s="208"/>
      <c r="H129" s="208"/>
      <c r="I129" s="208"/>
      <c r="J129" s="208"/>
      <c r="K129" s="208"/>
      <c r="L129" s="208"/>
      <c r="M129" s="208"/>
      <c r="N129" s="208"/>
      <c r="O129" s="212"/>
      <c r="P129"/>
      <c r="Q129" s="212"/>
      <c r="R129"/>
      <c r="S129"/>
      <c r="T129" s="208"/>
      <c r="U129"/>
      <c r="V129" s="208"/>
      <c r="W129"/>
      <c r="X129" s="208"/>
      <c r="Y129" s="208"/>
      <c r="Z129" s="208"/>
      <c r="AA129" s="208"/>
      <c r="AB129" s="214"/>
    </row>
    <row r="130" spans="1:28" x14ac:dyDescent="0.25">
      <c r="A130" s="206"/>
      <c r="B130" s="206"/>
      <c r="C130" s="206"/>
      <c r="D130" s="208"/>
      <c r="E130" s="208"/>
      <c r="F130" s="208"/>
      <c r="G130" s="208"/>
      <c r="H130" s="208"/>
      <c r="I130" s="208"/>
      <c r="J130" s="208"/>
      <c r="K130" s="208"/>
      <c r="L130" s="208"/>
      <c r="M130" s="208"/>
      <c r="N130" s="208"/>
      <c r="O130" s="212"/>
      <c r="P130"/>
      <c r="Q130" s="212"/>
      <c r="R130"/>
      <c r="S130"/>
      <c r="T130" s="208"/>
      <c r="U130"/>
      <c r="V130" s="208"/>
      <c r="W130"/>
      <c r="X130" s="208"/>
      <c r="Y130" s="208"/>
      <c r="Z130" s="208"/>
      <c r="AA130" s="208"/>
      <c r="AB130" s="214"/>
    </row>
    <row r="131" spans="1:28" x14ac:dyDescent="0.25">
      <c r="A131" s="206"/>
      <c r="B131" s="206"/>
      <c r="C131" s="206"/>
      <c r="D131" s="208"/>
      <c r="E131" s="208"/>
      <c r="F131" s="208"/>
      <c r="G131" s="208"/>
      <c r="H131" s="208"/>
      <c r="I131" s="208"/>
      <c r="J131" s="208"/>
      <c r="K131" s="208"/>
      <c r="L131" s="208"/>
      <c r="M131" s="208"/>
      <c r="N131" s="208"/>
      <c r="O131" s="212"/>
      <c r="P131"/>
      <c r="Q131" s="212"/>
      <c r="R131"/>
      <c r="S131"/>
      <c r="T131" s="208"/>
      <c r="U131"/>
      <c r="V131" s="208"/>
      <c r="W131"/>
      <c r="X131" s="208"/>
      <c r="Y131" s="208"/>
      <c r="Z131" s="208"/>
      <c r="AA131" s="208"/>
      <c r="AB131" s="214"/>
    </row>
    <row r="132" spans="1:28" x14ac:dyDescent="0.25">
      <c r="A132" s="206"/>
      <c r="B132" s="206"/>
      <c r="C132" s="206"/>
      <c r="D132" s="208"/>
      <c r="E132" s="208"/>
      <c r="F132" s="208"/>
      <c r="G132" s="208"/>
      <c r="H132" s="208"/>
      <c r="I132" s="208"/>
      <c r="J132" s="208"/>
      <c r="K132" s="208"/>
      <c r="L132" s="208"/>
      <c r="M132" s="208"/>
      <c r="N132" s="208"/>
      <c r="O132" s="212"/>
      <c r="P132"/>
      <c r="Q132" s="212"/>
      <c r="R132"/>
      <c r="S132"/>
      <c r="T132" s="208"/>
      <c r="U132"/>
      <c r="V132" s="208"/>
      <c r="W132"/>
      <c r="X132" s="208"/>
      <c r="Y132" s="208"/>
      <c r="Z132" s="208"/>
      <c r="AA132" s="208"/>
      <c r="AB132" s="214"/>
    </row>
    <row r="133" spans="1:28" x14ac:dyDescent="0.25">
      <c r="A133" s="206"/>
      <c r="B133" s="206"/>
      <c r="C133" s="206"/>
      <c r="D133" s="208"/>
      <c r="E133" s="208"/>
      <c r="F133" s="208"/>
      <c r="G133" s="208"/>
      <c r="H133" s="208"/>
      <c r="I133" s="208"/>
      <c r="J133" s="208"/>
      <c r="K133" s="208"/>
      <c r="L133" s="208"/>
      <c r="M133" s="208"/>
      <c r="N133" s="208"/>
      <c r="O133" s="212"/>
      <c r="P133"/>
      <c r="Q133" s="212"/>
      <c r="R133"/>
      <c r="S133"/>
      <c r="T133" s="208"/>
      <c r="U133"/>
      <c r="V133" s="208"/>
      <c r="W133"/>
      <c r="X133" s="208"/>
      <c r="Y133" s="208"/>
      <c r="Z133" s="208"/>
      <c r="AA133" s="208"/>
      <c r="AB133" s="214"/>
    </row>
    <row r="134" spans="1:28" x14ac:dyDescent="0.25">
      <c r="A134" s="206"/>
      <c r="B134" s="206"/>
      <c r="C134" s="206"/>
      <c r="D134" s="208"/>
      <c r="E134" s="208"/>
      <c r="F134" s="208"/>
      <c r="G134" s="208"/>
      <c r="H134" s="208"/>
      <c r="I134" s="208"/>
      <c r="J134" s="208"/>
      <c r="K134" s="208"/>
      <c r="L134" s="208"/>
      <c r="M134" s="208"/>
      <c r="N134" s="208"/>
      <c r="O134" s="212"/>
      <c r="P134"/>
      <c r="Q134" s="212"/>
      <c r="R134"/>
      <c r="S134"/>
      <c r="T134" s="208"/>
      <c r="U134"/>
      <c r="V134" s="208"/>
      <c r="W134"/>
      <c r="X134" s="208"/>
      <c r="Y134" s="208"/>
      <c r="Z134" s="208"/>
      <c r="AA134" s="208"/>
      <c r="AB134" s="214"/>
    </row>
    <row r="135" spans="1:28" x14ac:dyDescent="0.25">
      <c r="A135" s="206"/>
      <c r="B135" s="206"/>
      <c r="C135" s="206"/>
      <c r="D135" s="208"/>
      <c r="E135" s="208"/>
      <c r="F135" s="208"/>
      <c r="G135" s="208"/>
      <c r="H135" s="208"/>
      <c r="I135" s="208"/>
      <c r="J135" s="208"/>
      <c r="K135" s="208"/>
      <c r="L135" s="208"/>
      <c r="M135" s="208"/>
      <c r="N135" s="208"/>
      <c r="O135" s="212"/>
      <c r="P135"/>
      <c r="Q135" s="212"/>
      <c r="R135"/>
      <c r="S135"/>
      <c r="T135" s="208"/>
      <c r="U135"/>
      <c r="V135" s="208"/>
      <c r="W135"/>
      <c r="X135" s="208"/>
      <c r="Y135" s="208"/>
      <c r="Z135" s="208"/>
      <c r="AA135" s="208"/>
      <c r="AB135" s="214"/>
    </row>
    <row r="136" spans="1:28" x14ac:dyDescent="0.25">
      <c r="A136" s="206"/>
      <c r="B136" s="206"/>
      <c r="C136" s="206"/>
      <c r="D136" s="208"/>
      <c r="E136" s="208"/>
      <c r="F136" s="208"/>
      <c r="G136" s="208"/>
      <c r="H136" s="208"/>
      <c r="I136" s="208"/>
      <c r="J136" s="208"/>
      <c r="K136" s="208"/>
      <c r="L136" s="208"/>
      <c r="M136" s="208"/>
      <c r="N136" s="208"/>
      <c r="O136" s="212"/>
      <c r="P136"/>
      <c r="Q136" s="212"/>
      <c r="R136"/>
      <c r="S136"/>
      <c r="T136" s="208"/>
      <c r="U136"/>
      <c r="V136" s="208"/>
      <c r="W136"/>
      <c r="X136" s="208"/>
      <c r="Y136" s="208"/>
      <c r="Z136" s="208"/>
      <c r="AA136" s="208"/>
      <c r="AB136" s="214"/>
    </row>
    <row r="137" spans="1:28" x14ac:dyDescent="0.25">
      <c r="A137" s="206"/>
      <c r="B137" s="206"/>
      <c r="C137" s="206"/>
      <c r="D137" s="208"/>
      <c r="E137" s="208"/>
      <c r="F137" s="208"/>
      <c r="G137" s="208"/>
      <c r="H137" s="208"/>
      <c r="I137" s="208"/>
      <c r="J137" s="208"/>
      <c r="K137" s="208"/>
      <c r="L137" s="208"/>
      <c r="M137" s="208"/>
      <c r="N137" s="208"/>
      <c r="O137" s="212"/>
      <c r="P137"/>
      <c r="Q137" s="212"/>
      <c r="R137"/>
      <c r="S137"/>
      <c r="T137" s="208"/>
      <c r="U137"/>
      <c r="V137" s="208"/>
      <c r="W137"/>
      <c r="X137" s="208"/>
      <c r="Y137" s="208"/>
      <c r="Z137" s="208"/>
      <c r="AA137" s="208"/>
      <c r="AB137" s="214"/>
    </row>
    <row r="138" spans="1:28" x14ac:dyDescent="0.25">
      <c r="A138" s="206"/>
      <c r="B138" s="206"/>
      <c r="C138" s="206"/>
      <c r="D138" s="208"/>
      <c r="E138" s="208"/>
      <c r="F138" s="208"/>
      <c r="G138" s="208"/>
      <c r="H138" s="208"/>
      <c r="I138" s="208"/>
      <c r="J138" s="208"/>
      <c r="K138" s="208"/>
      <c r="L138" s="208"/>
      <c r="M138" s="208"/>
      <c r="N138" s="208"/>
      <c r="O138" s="212"/>
      <c r="P138"/>
      <c r="Q138" s="212"/>
      <c r="R138"/>
      <c r="S138"/>
      <c r="T138" s="208"/>
      <c r="U138"/>
      <c r="V138" s="208"/>
      <c r="W138"/>
      <c r="X138" s="208"/>
      <c r="Y138" s="208"/>
      <c r="Z138" s="208"/>
      <c r="AA138" s="208"/>
      <c r="AB138" s="214"/>
    </row>
    <row r="139" spans="1:28" x14ac:dyDescent="0.25">
      <c r="A139" s="206"/>
      <c r="B139" s="206"/>
      <c r="C139" s="206"/>
      <c r="D139" s="208"/>
      <c r="E139" s="208"/>
      <c r="F139" s="208"/>
      <c r="G139" s="208"/>
      <c r="H139" s="208"/>
      <c r="I139" s="208"/>
      <c r="J139" s="208"/>
      <c r="K139" s="208"/>
      <c r="L139" s="208"/>
      <c r="M139" s="208"/>
      <c r="N139" s="208"/>
      <c r="O139" s="212"/>
      <c r="P139"/>
      <c r="Q139" s="212"/>
      <c r="R139"/>
      <c r="S139"/>
      <c r="T139" s="208"/>
      <c r="U139"/>
      <c r="V139" s="208"/>
      <c r="W139"/>
      <c r="X139" s="208"/>
      <c r="Y139" s="208"/>
      <c r="Z139" s="208"/>
      <c r="AA139" s="208"/>
      <c r="AB139" s="214"/>
    </row>
    <row r="140" spans="1:28" x14ac:dyDescent="0.25">
      <c r="A140" s="206"/>
      <c r="B140" s="206"/>
      <c r="C140" s="206"/>
      <c r="D140" s="208"/>
      <c r="E140" s="208"/>
      <c r="F140" s="208"/>
      <c r="G140" s="208"/>
      <c r="H140" s="208"/>
      <c r="I140" s="208"/>
      <c r="J140" s="208"/>
      <c r="K140" s="208"/>
      <c r="L140" s="208"/>
      <c r="M140" s="208"/>
      <c r="N140" s="208"/>
      <c r="O140" s="212"/>
      <c r="P140"/>
      <c r="Q140" s="212"/>
      <c r="R140"/>
      <c r="S140"/>
      <c r="T140" s="208"/>
      <c r="U140"/>
      <c r="V140" s="208"/>
      <c r="W140"/>
      <c r="X140" s="208"/>
      <c r="Y140" s="208"/>
      <c r="Z140" s="208"/>
      <c r="AA140" s="208"/>
      <c r="AB140" s="214"/>
    </row>
    <row r="141" spans="1:28" x14ac:dyDescent="0.25">
      <c r="A141" s="206"/>
      <c r="B141" s="206"/>
      <c r="C141" s="206"/>
      <c r="D141" s="208"/>
      <c r="E141" s="208"/>
      <c r="F141" s="208"/>
      <c r="G141" s="208"/>
      <c r="H141" s="208"/>
      <c r="I141" s="208"/>
      <c r="J141" s="208"/>
      <c r="K141" s="208"/>
      <c r="L141" s="208"/>
      <c r="M141" s="208"/>
      <c r="N141" s="208"/>
      <c r="O141" s="212"/>
      <c r="P141"/>
      <c r="Q141" s="212"/>
      <c r="R141"/>
      <c r="S141"/>
      <c r="T141" s="208"/>
      <c r="U141"/>
      <c r="V141" s="208"/>
      <c r="W141"/>
      <c r="X141" s="208"/>
      <c r="Y141" s="208"/>
      <c r="Z141" s="208"/>
      <c r="AA141" s="208"/>
      <c r="AB141" s="214"/>
    </row>
    <row r="142" spans="1:28" x14ac:dyDescent="0.25">
      <c r="A142" s="206"/>
      <c r="B142" s="206"/>
      <c r="C142" s="206"/>
      <c r="D142" s="208"/>
      <c r="E142" s="208"/>
      <c r="F142" s="208"/>
      <c r="G142" s="208"/>
      <c r="H142" s="208"/>
      <c r="I142" s="208"/>
      <c r="J142" s="208"/>
      <c r="K142" s="208"/>
      <c r="L142" s="208"/>
      <c r="M142" s="208"/>
      <c r="N142" s="208"/>
      <c r="O142" s="212"/>
      <c r="P142"/>
      <c r="Q142" s="212"/>
      <c r="R142"/>
      <c r="S142"/>
      <c r="T142" s="208"/>
      <c r="U142"/>
      <c r="V142" s="208"/>
      <c r="W142"/>
      <c r="X142" s="208"/>
      <c r="Y142" s="208"/>
      <c r="Z142" s="208"/>
      <c r="AA142" s="208"/>
      <c r="AB142" s="214"/>
    </row>
    <row r="143" spans="1:28" x14ac:dyDescent="0.25">
      <c r="A143" s="206"/>
      <c r="B143" s="206"/>
      <c r="C143" s="206"/>
      <c r="D143" s="208"/>
      <c r="E143" s="208"/>
      <c r="F143" s="208"/>
      <c r="G143" s="208"/>
      <c r="H143" s="208"/>
      <c r="I143" s="208"/>
      <c r="J143" s="208"/>
      <c r="K143" s="208"/>
      <c r="L143" s="208"/>
      <c r="M143" s="208"/>
      <c r="N143" s="208"/>
      <c r="O143" s="212"/>
      <c r="P143"/>
      <c r="Q143" s="212"/>
      <c r="R143"/>
      <c r="S143"/>
      <c r="T143" s="208"/>
      <c r="U143"/>
      <c r="V143" s="208"/>
      <c r="W143"/>
      <c r="X143" s="208"/>
      <c r="Y143" s="208"/>
      <c r="Z143" s="208"/>
      <c r="AA143" s="208"/>
      <c r="AB143" s="214"/>
    </row>
    <row r="144" spans="1:28" x14ac:dyDescent="0.25">
      <c r="A144" s="206"/>
      <c r="B144" s="206"/>
      <c r="C144" s="206"/>
      <c r="D144" s="208"/>
      <c r="E144" s="208"/>
      <c r="F144" s="208"/>
      <c r="G144" s="208"/>
      <c r="H144" s="208"/>
      <c r="I144" s="208"/>
      <c r="J144" s="208"/>
      <c r="K144" s="208"/>
      <c r="L144" s="208"/>
      <c r="M144" s="208"/>
      <c r="N144" s="208"/>
      <c r="O144" s="212"/>
      <c r="P144"/>
      <c r="Q144" s="212"/>
      <c r="R144"/>
      <c r="S144"/>
      <c r="T144" s="208"/>
      <c r="U144"/>
      <c r="V144" s="208"/>
      <c r="W144"/>
      <c r="X144" s="208"/>
      <c r="Y144" s="208"/>
      <c r="Z144" s="208"/>
      <c r="AA144" s="208"/>
      <c r="AB144" s="214"/>
    </row>
  </sheetData>
  <mergeCells count="18">
    <mergeCell ref="A1:N1"/>
    <mergeCell ref="O1:AB1"/>
    <mergeCell ref="C4:G4"/>
    <mergeCell ref="C5:G5"/>
    <mergeCell ref="C6:G6"/>
    <mergeCell ref="X9:Y9"/>
    <mergeCell ref="Z9:AA9"/>
    <mergeCell ref="I9:J9"/>
    <mergeCell ref="K9:M9"/>
    <mergeCell ref="V9:W9"/>
    <mergeCell ref="O9:P9"/>
    <mergeCell ref="Q9:R9"/>
    <mergeCell ref="T9:U9"/>
    <mergeCell ref="AE1:AG1"/>
    <mergeCell ref="AI1:AL1"/>
    <mergeCell ref="AI2:AI3"/>
    <mergeCell ref="AJ2:AK2"/>
    <mergeCell ref="AL2:AL3"/>
  </mergeCells>
  <phoneticPr fontId="0" type="noConversion"/>
  <pageMargins left="0.75" right="0.75" top="1" bottom="1" header="0.5" footer="0.5"/>
  <pageSetup scale="28" orientation="landscape" horizontalDpi="1200" verticalDpi="1200" r:id="rId1"/>
  <headerFooter alignWithMargins="0"/>
  <drawing r:id="rId2"/>
  <legacyDrawing r:id="rId3"/>
  <controls>
    <mc:AlternateContent xmlns:mc="http://schemas.openxmlformats.org/markup-compatibility/2006">
      <mc:Choice Requires="x14">
        <control shapeId="4131" r:id="rId4" name="CommandButton2">
          <controlPr defaultSize="0" print="0" autoLine="0" r:id="rId5">
            <anchor moveWithCells="1" sizeWithCells="1">
              <from>
                <xdr:col>3</xdr:col>
                <xdr:colOff>0</xdr:colOff>
                <xdr:row>8</xdr:row>
                <xdr:rowOff>0</xdr:rowOff>
              </from>
              <to>
                <xdr:col>6</xdr:col>
                <xdr:colOff>0</xdr:colOff>
                <xdr:row>9</xdr:row>
                <xdr:rowOff>0</xdr:rowOff>
              </to>
            </anchor>
          </controlPr>
        </control>
      </mc:Choice>
      <mc:Fallback>
        <control shapeId="4131" r:id="rId4" name="CommandButton2"/>
      </mc:Fallback>
    </mc:AlternateContent>
    <mc:AlternateContent xmlns:mc="http://schemas.openxmlformats.org/markup-compatibility/2006">
      <mc:Choice Requires="x14">
        <control shapeId="4132" r:id="rId6" name="CommandButton3">
          <controlPr defaultSize="0" print="0" autoLine="0" r:id="rId7">
            <anchor moveWithCells="1" sizeWithCells="1">
              <from>
                <xdr:col>0</xdr:col>
                <xdr:colOff>0</xdr:colOff>
                <xdr:row>3</xdr:row>
                <xdr:rowOff>0</xdr:rowOff>
              </from>
              <to>
                <xdr:col>1</xdr:col>
                <xdr:colOff>0</xdr:colOff>
                <xdr:row>7</xdr:row>
                <xdr:rowOff>0</xdr:rowOff>
              </to>
            </anchor>
          </controlPr>
        </control>
      </mc:Choice>
      <mc:Fallback>
        <control shapeId="4132" r:id="rId6" name="CommandButton3"/>
      </mc:Fallback>
    </mc:AlternateContent>
    <mc:AlternateContent xmlns:mc="http://schemas.openxmlformats.org/markup-compatibility/2006">
      <mc:Choice Requires="x14">
        <control shapeId="4140" r:id="rId8" name="CommandButton1">
          <controlPr defaultSize="0" print="0" autoLine="0" r:id="rId9">
            <anchor moveWithCells="1">
              <from>
                <xdr:col>8</xdr:col>
                <xdr:colOff>441960</xdr:colOff>
                <xdr:row>6</xdr:row>
                <xdr:rowOff>22860</xdr:rowOff>
              </from>
              <to>
                <xdr:col>12</xdr:col>
                <xdr:colOff>76200</xdr:colOff>
                <xdr:row>7</xdr:row>
                <xdr:rowOff>121920</xdr:rowOff>
              </to>
            </anchor>
          </controlPr>
        </control>
      </mc:Choice>
      <mc:Fallback>
        <control shapeId="4140" r:id="rId8" name="CommandButton1"/>
      </mc:Fallback>
    </mc:AlternateContent>
    <mc:AlternateContent xmlns:mc="http://schemas.openxmlformats.org/markup-compatibility/2006">
      <mc:Choice Requires="x14">
        <control shapeId="4134" r:id="rId10" name="Button 38">
          <controlPr defaultSize="0" print="0" autoFill="0" autoPict="0" macro="[0]!CheckBasinInputs">
            <anchor moveWithCells="1" sizeWithCells="1">
              <from>
                <xdr:col>0</xdr:col>
                <xdr:colOff>0</xdr:colOff>
                <xdr:row>7</xdr:row>
                <xdr:rowOff>22860</xdr:rowOff>
              </from>
              <to>
                <xdr:col>1</xdr:col>
                <xdr:colOff>0</xdr:colOff>
                <xdr:row>8</xdr:row>
                <xdr:rowOff>381000</xdr:rowOff>
              </to>
            </anchor>
          </controlPr>
        </control>
      </mc:Choice>
    </mc:AlternateContent>
    <mc:AlternateContent xmlns:mc="http://schemas.openxmlformats.org/markup-compatibility/2006">
      <mc:Choice Requires="x14">
        <control shapeId="4136" r:id="rId11" name="Button 40">
          <controlPr defaultSize="0" print="0" autoFill="0" autoPict="0" macro="[0]!ValidateNodes">
            <anchor moveWithCells="1" sizeWithCells="1">
              <from>
                <xdr:col>1</xdr:col>
                <xdr:colOff>7620</xdr:colOff>
                <xdr:row>7</xdr:row>
                <xdr:rowOff>22860</xdr:rowOff>
              </from>
              <to>
                <xdr:col>2</xdr:col>
                <xdr:colOff>7620</xdr:colOff>
                <xdr:row>8</xdr:row>
                <xdr:rowOff>381000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ultipleRunsSheet">
    <pageSetUpPr fitToPage="1"/>
  </sheetPr>
  <dimension ref="A1:Q228"/>
  <sheetViews>
    <sheetView workbookViewId="0">
      <selection sqref="A1:P1"/>
    </sheetView>
  </sheetViews>
  <sheetFormatPr defaultColWidth="9.109375" defaultRowHeight="13.2" x14ac:dyDescent="0.25"/>
  <cols>
    <col min="1" max="3" width="14.88671875" style="150" customWidth="1"/>
    <col min="4" max="4" width="9.109375" style="150"/>
    <col min="5" max="5" width="14.88671875" style="150" customWidth="1"/>
    <col min="6" max="9" width="9.109375" style="150"/>
    <col min="10" max="10" width="9.109375" style="150" customWidth="1"/>
    <col min="11" max="13" width="9.109375" style="150"/>
    <col min="14" max="14" width="11.33203125" style="150" customWidth="1"/>
    <col min="15" max="15" width="9.109375" style="31" customWidth="1"/>
    <col min="16" max="17" width="19.6640625" style="31" customWidth="1"/>
    <col min="18" max="16384" width="9.109375" style="31"/>
  </cols>
  <sheetData>
    <row r="1" spans="1:17" ht="32.4" thickTop="1" thickBot="1" x14ac:dyDescent="0.65">
      <c r="A1" s="260" t="s">
        <v>155</v>
      </c>
      <c r="B1" s="261"/>
      <c r="C1" s="261"/>
      <c r="D1" s="261"/>
      <c r="E1" s="261"/>
      <c r="F1" s="261"/>
      <c r="G1" s="261"/>
      <c r="H1" s="261"/>
      <c r="I1" s="261"/>
      <c r="J1" s="261"/>
      <c r="K1" s="261"/>
      <c r="L1" s="261"/>
      <c r="M1" s="261"/>
      <c r="N1" s="261"/>
      <c r="O1" s="261"/>
      <c r="P1" s="262"/>
      <c r="Q1" s="182"/>
    </row>
    <row r="2" spans="1:17" ht="12.75" customHeight="1" thickTop="1" x14ac:dyDescent="0.25">
      <c r="J2" s="187"/>
      <c r="K2" s="187"/>
      <c r="L2" s="187"/>
      <c r="M2" s="187"/>
      <c r="O2" s="181"/>
    </row>
    <row r="3" spans="1:17" ht="12.75" customHeight="1" thickBot="1" x14ac:dyDescent="0.3">
      <c r="D3" s="267" t="s">
        <v>120</v>
      </c>
      <c r="E3" s="268"/>
      <c r="F3" s="268"/>
      <c r="G3" s="268"/>
      <c r="H3" s="268"/>
      <c r="I3" s="269"/>
      <c r="J3" s="188"/>
      <c r="K3" s="151"/>
      <c r="L3" s="151"/>
      <c r="M3" s="188"/>
      <c r="O3" s="181"/>
    </row>
    <row r="4" spans="1:17" ht="12.75" customHeight="1" thickBot="1" x14ac:dyDescent="0.3">
      <c r="D4" s="266" t="s">
        <v>121</v>
      </c>
      <c r="E4" s="266"/>
      <c r="F4" s="266"/>
      <c r="G4" s="266"/>
      <c r="H4" s="266"/>
      <c r="I4" s="266"/>
      <c r="J4" s="188"/>
      <c r="K4" s="151"/>
      <c r="L4" s="151"/>
      <c r="M4" s="188"/>
      <c r="O4" s="183"/>
      <c r="P4" s="263" t="s">
        <v>218</v>
      </c>
    </row>
    <row r="5" spans="1:17" ht="12.75" customHeight="1" x14ac:dyDescent="0.25">
      <c r="J5" s="188"/>
      <c r="K5" s="151"/>
      <c r="L5" s="151"/>
      <c r="M5" s="188"/>
      <c r="N5" s="270" t="s">
        <v>219</v>
      </c>
      <c r="O5" s="183"/>
      <c r="P5" s="264"/>
      <c r="Q5" s="185"/>
    </row>
    <row r="6" spans="1:17" ht="12.75" customHeight="1" x14ac:dyDescent="0.25">
      <c r="J6" s="188"/>
      <c r="K6" s="151"/>
      <c r="L6" s="151"/>
      <c r="M6" s="187"/>
      <c r="N6" s="271"/>
      <c r="O6" s="184"/>
      <c r="P6" s="264"/>
    </row>
    <row r="7" spans="1:17" ht="13.8" thickBot="1" x14ac:dyDescent="0.3">
      <c r="J7" s="187"/>
      <c r="K7" s="187"/>
      <c r="L7" s="187"/>
      <c r="M7" s="187"/>
      <c r="N7" s="272"/>
      <c r="O7" s="184"/>
      <c r="P7" s="265"/>
    </row>
    <row r="8" spans="1:17" x14ac:dyDescent="0.25">
      <c r="N8" s="198">
        <v>60</v>
      </c>
      <c r="O8" s="184"/>
      <c r="P8" s="186"/>
      <c r="Q8" s="184"/>
    </row>
    <row r="9" spans="1:17" ht="13.8" thickBot="1" x14ac:dyDescent="0.3">
      <c r="Q9" s="184"/>
    </row>
    <row r="10" spans="1:17" ht="39.9" customHeight="1" thickBot="1" x14ac:dyDescent="0.3">
      <c r="A10" s="154" t="s">
        <v>111</v>
      </c>
      <c r="B10" s="158" t="s">
        <v>141</v>
      </c>
      <c r="C10" s="159" t="s">
        <v>142</v>
      </c>
      <c r="E10" s="154" t="s">
        <v>31</v>
      </c>
      <c r="F10" s="155" t="s">
        <v>136</v>
      </c>
      <c r="G10" s="156" t="s">
        <v>134</v>
      </c>
      <c r="H10" s="157" t="s">
        <v>135</v>
      </c>
      <c r="J10" s="192" t="s">
        <v>148</v>
      </c>
      <c r="K10" s="193" t="s">
        <v>149</v>
      </c>
      <c r="L10" s="193" t="s">
        <v>145</v>
      </c>
      <c r="M10" s="193" t="s">
        <v>146</v>
      </c>
      <c r="N10" s="194" t="s">
        <v>147</v>
      </c>
      <c r="P10" s="195" t="s">
        <v>217</v>
      </c>
      <c r="Q10" s="184"/>
    </row>
    <row r="11" spans="1:17" ht="13.8" thickTop="1" x14ac:dyDescent="0.25">
      <c r="A11" s="196"/>
      <c r="B11" s="197"/>
      <c r="C11" s="197"/>
      <c r="D11" s="152"/>
      <c r="E11" s="189"/>
      <c r="F11" s="152"/>
      <c r="G11" s="152"/>
      <c r="H11" s="152"/>
      <c r="I11" s="152"/>
      <c r="J11" s="153"/>
      <c r="K11" s="152"/>
      <c r="L11" s="153"/>
      <c r="M11" s="152"/>
      <c r="N11" s="151"/>
      <c r="O11" s="182"/>
      <c r="P11" s="182"/>
    </row>
    <row r="12" spans="1:17" x14ac:dyDescent="0.25">
      <c r="A12" s="196"/>
      <c r="B12" s="197"/>
      <c r="C12" s="197"/>
      <c r="D12" s="152"/>
      <c r="E12" s="189"/>
      <c r="F12" s="152"/>
      <c r="G12" s="152"/>
      <c r="H12" s="152"/>
      <c r="I12" s="152"/>
      <c r="J12" s="153"/>
      <c r="K12" s="152"/>
      <c r="L12" s="153"/>
      <c r="M12" s="151"/>
      <c r="N12" s="152"/>
      <c r="O12" s="182"/>
      <c r="P12" s="182"/>
    </row>
    <row r="13" spans="1:17" x14ac:dyDescent="0.25">
      <c r="A13" s="196"/>
      <c r="B13" s="197"/>
      <c r="C13" s="197"/>
      <c r="D13" s="152"/>
      <c r="E13" s="189"/>
      <c r="F13" s="152"/>
      <c r="G13" s="152"/>
      <c r="H13" s="152"/>
      <c r="I13" s="152"/>
      <c r="J13" s="153"/>
      <c r="K13" s="153"/>
      <c r="L13" s="153"/>
      <c r="M13" s="151"/>
      <c r="N13" s="152"/>
      <c r="O13" s="182"/>
      <c r="P13" s="182"/>
    </row>
    <row r="14" spans="1:17" x14ac:dyDescent="0.25">
      <c r="A14" s="196"/>
      <c r="B14" s="197"/>
      <c r="C14" s="197"/>
      <c r="D14" s="152"/>
      <c r="E14" s="189"/>
      <c r="F14" s="152"/>
      <c r="G14" s="152"/>
      <c r="H14" s="152"/>
      <c r="I14" s="152"/>
      <c r="J14" s="153"/>
      <c r="K14" s="152"/>
      <c r="L14" s="153"/>
      <c r="M14" s="151"/>
      <c r="N14" s="151"/>
      <c r="O14" s="182"/>
      <c r="P14" s="182"/>
    </row>
    <row r="15" spans="1:17" x14ac:dyDescent="0.25">
      <c r="A15" s="196"/>
      <c r="B15" s="197"/>
      <c r="C15" s="197"/>
      <c r="D15" s="152"/>
      <c r="E15" s="189"/>
      <c r="F15" s="152"/>
      <c r="G15" s="152"/>
      <c r="H15" s="152"/>
      <c r="I15" s="152"/>
      <c r="J15" s="153"/>
      <c r="K15" s="152"/>
      <c r="L15" s="153"/>
      <c r="M15" s="151"/>
      <c r="N15" s="151"/>
      <c r="O15" s="182"/>
      <c r="P15" s="182"/>
    </row>
    <row r="16" spans="1:17" x14ac:dyDescent="0.25">
      <c r="A16" s="196"/>
      <c r="B16" s="197"/>
      <c r="C16" s="197"/>
      <c r="D16" s="152"/>
      <c r="E16" s="189"/>
      <c r="F16" s="152"/>
      <c r="G16" s="152"/>
      <c r="H16" s="152"/>
      <c r="I16" s="152"/>
      <c r="J16" s="153"/>
      <c r="K16" s="153"/>
      <c r="L16" s="153"/>
      <c r="M16" s="152"/>
      <c r="N16" s="152"/>
      <c r="O16" s="182"/>
      <c r="P16" s="182"/>
    </row>
    <row r="17" spans="1:16" x14ac:dyDescent="0.25">
      <c r="A17" s="196"/>
      <c r="B17" s="197"/>
      <c r="C17" s="197"/>
      <c r="D17" s="152"/>
      <c r="E17" s="189"/>
      <c r="F17" s="152"/>
      <c r="G17" s="152"/>
      <c r="H17" s="152"/>
      <c r="I17" s="152"/>
      <c r="J17" s="153"/>
      <c r="K17" s="152"/>
      <c r="L17" s="153"/>
      <c r="M17" s="152"/>
      <c r="N17" s="152"/>
      <c r="O17" s="182"/>
      <c r="P17" s="182"/>
    </row>
    <row r="18" spans="1:16" x14ac:dyDescent="0.25">
      <c r="A18" s="196"/>
      <c r="B18" s="197"/>
      <c r="C18" s="197"/>
      <c r="D18" s="152"/>
      <c r="E18" s="189"/>
      <c r="F18" s="152"/>
      <c r="G18" s="152"/>
      <c r="H18" s="152"/>
      <c r="I18" s="152"/>
      <c r="J18" s="153"/>
      <c r="K18" s="152"/>
      <c r="L18" s="153"/>
      <c r="M18" s="152"/>
      <c r="N18" s="151"/>
      <c r="O18" s="182"/>
      <c r="P18" s="182"/>
    </row>
    <row r="19" spans="1:16" x14ac:dyDescent="0.25">
      <c r="A19" s="196"/>
      <c r="B19" s="197"/>
      <c r="C19" s="197"/>
      <c r="D19" s="152"/>
      <c r="E19" s="152"/>
      <c r="F19" s="152"/>
      <c r="G19" s="152"/>
      <c r="H19" s="152"/>
      <c r="I19" s="152"/>
      <c r="J19" s="153"/>
      <c r="K19" s="153"/>
      <c r="L19" s="153"/>
      <c r="M19" s="151"/>
      <c r="N19" s="151"/>
      <c r="O19" s="182"/>
      <c r="P19" s="182"/>
    </row>
    <row r="20" spans="1:16" x14ac:dyDescent="0.25">
      <c r="A20" s="196"/>
      <c r="B20" s="197"/>
      <c r="C20" s="197"/>
      <c r="D20" s="152"/>
      <c r="E20" s="152"/>
      <c r="F20" s="152"/>
      <c r="G20" s="152"/>
      <c r="H20" s="152"/>
      <c r="I20" s="152"/>
      <c r="J20" s="153"/>
      <c r="K20" s="152"/>
      <c r="L20" s="153"/>
      <c r="M20" s="151"/>
      <c r="N20" s="152"/>
      <c r="O20" s="182"/>
      <c r="P20" s="182"/>
    </row>
    <row r="21" spans="1:16" x14ac:dyDescent="0.25">
      <c r="A21" s="196"/>
      <c r="B21" s="197"/>
      <c r="C21" s="197"/>
      <c r="D21" s="152"/>
      <c r="E21" s="152"/>
      <c r="F21" s="152"/>
      <c r="G21" s="152"/>
      <c r="H21" s="152"/>
      <c r="I21" s="152"/>
      <c r="J21" s="153"/>
      <c r="K21" s="152"/>
      <c r="L21" s="153"/>
      <c r="M21" s="151"/>
      <c r="N21" s="152"/>
      <c r="O21" s="182"/>
      <c r="P21" s="182"/>
    </row>
    <row r="22" spans="1:16" x14ac:dyDescent="0.25">
      <c r="A22" s="196"/>
      <c r="B22" s="197"/>
      <c r="C22" s="197"/>
      <c r="D22" s="152"/>
      <c r="E22" s="152"/>
      <c r="F22" s="152"/>
      <c r="G22" s="152"/>
      <c r="H22" s="152"/>
      <c r="I22" s="152"/>
      <c r="J22" s="153"/>
      <c r="K22" s="153"/>
      <c r="L22" s="153"/>
      <c r="M22" s="151"/>
      <c r="N22" s="151"/>
      <c r="O22" s="182"/>
      <c r="P22" s="182"/>
    </row>
    <row r="23" spans="1:16" x14ac:dyDescent="0.25">
      <c r="A23" s="196"/>
      <c r="B23" s="197"/>
      <c r="C23" s="197"/>
      <c r="D23" s="152"/>
      <c r="E23" s="152"/>
      <c r="F23" s="152"/>
      <c r="G23" s="152"/>
      <c r="H23" s="152"/>
      <c r="I23" s="152"/>
      <c r="J23" s="153"/>
      <c r="K23" s="152"/>
      <c r="L23" s="153"/>
      <c r="M23" s="152"/>
      <c r="N23" s="151"/>
      <c r="O23" s="182"/>
      <c r="P23" s="182"/>
    </row>
    <row r="24" spans="1:16" x14ac:dyDescent="0.25">
      <c r="A24" s="196"/>
      <c r="B24" s="197"/>
      <c r="C24" s="197"/>
      <c r="D24" s="152"/>
      <c r="E24" s="152"/>
      <c r="F24" s="152"/>
      <c r="G24" s="152"/>
      <c r="H24" s="152"/>
      <c r="I24" s="152"/>
      <c r="J24" s="153"/>
      <c r="K24" s="152"/>
      <c r="L24" s="153"/>
      <c r="M24" s="152"/>
      <c r="N24" s="152"/>
      <c r="O24" s="182"/>
      <c r="P24" s="182"/>
    </row>
    <row r="25" spans="1:16" x14ac:dyDescent="0.25">
      <c r="A25" s="196"/>
      <c r="B25" s="197"/>
      <c r="C25" s="197"/>
      <c r="D25" s="152"/>
      <c r="E25" s="152"/>
      <c r="F25" s="152"/>
      <c r="G25" s="152"/>
      <c r="H25" s="152"/>
      <c r="I25" s="152"/>
      <c r="J25" s="153"/>
      <c r="K25" s="153"/>
      <c r="L25" s="153"/>
      <c r="M25" s="152"/>
      <c r="N25" s="152"/>
      <c r="O25" s="182"/>
      <c r="P25" s="182"/>
    </row>
    <row r="26" spans="1:16" x14ac:dyDescent="0.25">
      <c r="A26" s="196"/>
      <c r="B26" s="197"/>
      <c r="C26" s="197"/>
      <c r="D26" s="152"/>
      <c r="E26" s="152"/>
      <c r="F26" s="152"/>
      <c r="G26" s="152"/>
      <c r="H26" s="152"/>
      <c r="I26" s="152"/>
      <c r="J26" s="153"/>
      <c r="K26" s="152"/>
      <c r="L26" s="153"/>
      <c r="M26" s="151"/>
      <c r="N26" s="152"/>
      <c r="O26" s="182"/>
      <c r="P26" s="182"/>
    </row>
    <row r="27" spans="1:16" x14ac:dyDescent="0.25">
      <c r="A27" s="196"/>
      <c r="B27" s="197"/>
      <c r="C27" s="197"/>
      <c r="D27" s="152"/>
      <c r="E27" s="152"/>
      <c r="F27" s="152"/>
      <c r="G27" s="152"/>
      <c r="H27" s="152"/>
      <c r="I27" s="152"/>
      <c r="J27" s="153"/>
      <c r="K27" s="152"/>
      <c r="L27" s="153"/>
      <c r="M27" s="151"/>
      <c r="N27" s="151"/>
      <c r="O27" s="182"/>
      <c r="P27" s="182"/>
    </row>
    <row r="28" spans="1:16" x14ac:dyDescent="0.25">
      <c r="A28" s="196"/>
      <c r="B28" s="197"/>
      <c r="C28" s="197"/>
      <c r="D28" s="152"/>
      <c r="E28" s="152"/>
      <c r="F28" s="152"/>
      <c r="G28" s="152"/>
      <c r="H28" s="152"/>
      <c r="I28" s="152"/>
      <c r="J28" s="153"/>
      <c r="K28" s="153"/>
      <c r="L28" s="153"/>
      <c r="M28" s="151"/>
      <c r="N28" s="151"/>
      <c r="O28" s="182"/>
      <c r="P28" s="182"/>
    </row>
    <row r="29" spans="1:16" x14ac:dyDescent="0.25">
      <c r="A29" s="196"/>
      <c r="B29" s="197"/>
      <c r="C29" s="197"/>
      <c r="D29" s="152"/>
      <c r="E29" s="152"/>
      <c r="F29" s="152"/>
      <c r="G29" s="152"/>
      <c r="H29" s="152"/>
      <c r="I29" s="152"/>
      <c r="J29" s="153"/>
      <c r="K29" s="152"/>
      <c r="L29" s="153"/>
      <c r="M29" s="151"/>
      <c r="N29" s="152"/>
      <c r="O29" s="182"/>
      <c r="P29" s="182"/>
    </row>
    <row r="30" spans="1:16" x14ac:dyDescent="0.25">
      <c r="A30" s="196"/>
      <c r="B30" s="197"/>
      <c r="C30" s="197"/>
      <c r="D30" s="152"/>
      <c r="E30" s="152"/>
      <c r="F30" s="152"/>
      <c r="G30" s="152"/>
      <c r="H30" s="152"/>
      <c r="I30" s="152"/>
      <c r="J30" s="153"/>
      <c r="K30" s="152"/>
      <c r="L30" s="153"/>
      <c r="M30" s="152"/>
      <c r="N30" s="152"/>
      <c r="O30" s="182"/>
      <c r="P30" s="182"/>
    </row>
    <row r="31" spans="1:16" x14ac:dyDescent="0.25">
      <c r="A31" s="196"/>
      <c r="B31" s="197"/>
      <c r="C31" s="197"/>
      <c r="D31" s="152"/>
      <c r="E31" s="152"/>
      <c r="F31" s="152"/>
      <c r="G31" s="152"/>
      <c r="H31" s="152"/>
      <c r="I31" s="152"/>
      <c r="J31" s="153"/>
      <c r="K31" s="153"/>
      <c r="L31" s="153"/>
      <c r="M31" s="152"/>
      <c r="N31" s="151"/>
      <c r="O31" s="182"/>
      <c r="P31" s="182"/>
    </row>
    <row r="32" spans="1:16" x14ac:dyDescent="0.25">
      <c r="A32" s="196"/>
      <c r="B32" s="197"/>
      <c r="C32" s="197"/>
      <c r="D32" s="152"/>
      <c r="E32" s="152"/>
      <c r="F32" s="152"/>
      <c r="G32" s="152"/>
      <c r="H32" s="152"/>
      <c r="I32" s="152"/>
      <c r="J32" s="153"/>
      <c r="K32" s="152"/>
      <c r="L32" s="153"/>
      <c r="M32" s="152"/>
      <c r="N32" s="151"/>
      <c r="O32" s="182"/>
      <c r="P32" s="182"/>
    </row>
    <row r="33" spans="1:16" x14ac:dyDescent="0.25">
      <c r="A33" s="196"/>
      <c r="B33" s="197"/>
      <c r="C33" s="197"/>
      <c r="D33" s="152"/>
      <c r="E33" s="152"/>
      <c r="F33" s="152"/>
      <c r="G33" s="152"/>
      <c r="H33" s="152"/>
      <c r="I33" s="152"/>
      <c r="J33" s="153"/>
      <c r="K33" s="152"/>
      <c r="L33" s="153"/>
      <c r="M33" s="151"/>
      <c r="N33" s="152"/>
      <c r="O33" s="182"/>
      <c r="P33" s="182"/>
    </row>
    <row r="34" spans="1:16" x14ac:dyDescent="0.25">
      <c r="A34" s="196"/>
      <c r="B34" s="197"/>
      <c r="C34" s="197"/>
      <c r="D34" s="152"/>
      <c r="E34" s="152"/>
      <c r="F34" s="152"/>
      <c r="G34" s="152"/>
      <c r="H34" s="152"/>
      <c r="I34" s="152"/>
      <c r="J34" s="153"/>
      <c r="K34" s="153"/>
      <c r="L34" s="153"/>
      <c r="M34" s="151"/>
      <c r="N34" s="152"/>
      <c r="O34" s="182"/>
      <c r="P34" s="182"/>
    </row>
    <row r="35" spans="1:16" x14ac:dyDescent="0.25">
      <c r="A35" s="196"/>
      <c r="B35" s="197"/>
      <c r="C35" s="197"/>
      <c r="D35" s="152"/>
      <c r="E35" s="152"/>
      <c r="F35" s="152"/>
      <c r="G35" s="152"/>
      <c r="H35" s="152"/>
      <c r="I35" s="152"/>
      <c r="J35" s="153"/>
      <c r="K35" s="152"/>
      <c r="L35" s="153"/>
      <c r="M35" s="151"/>
      <c r="N35" s="151"/>
      <c r="O35" s="182"/>
      <c r="P35" s="182"/>
    </row>
    <row r="36" spans="1:16" x14ac:dyDescent="0.25">
      <c r="A36" s="196"/>
      <c r="B36" s="197"/>
      <c r="C36" s="197"/>
      <c r="D36" s="152"/>
      <c r="E36" s="152"/>
      <c r="F36" s="152"/>
      <c r="G36" s="152"/>
      <c r="H36" s="152"/>
      <c r="I36" s="152"/>
      <c r="J36" s="153"/>
      <c r="K36" s="152"/>
      <c r="L36" s="153"/>
      <c r="M36" s="151"/>
      <c r="N36" s="151"/>
      <c r="O36" s="182"/>
      <c r="P36" s="182"/>
    </row>
    <row r="37" spans="1:16" x14ac:dyDescent="0.25">
      <c r="A37" s="196"/>
      <c r="B37" s="197"/>
      <c r="C37" s="197"/>
      <c r="D37" s="152"/>
      <c r="E37" s="152"/>
      <c r="F37" s="152"/>
      <c r="G37" s="152"/>
      <c r="H37" s="152"/>
      <c r="I37" s="152"/>
      <c r="J37" s="153"/>
      <c r="K37" s="153"/>
      <c r="L37" s="153"/>
      <c r="M37" s="153"/>
      <c r="N37" s="152"/>
      <c r="O37" s="182"/>
      <c r="P37" s="182"/>
    </row>
    <row r="38" spans="1:16" x14ac:dyDescent="0.25">
      <c r="A38" s="196"/>
      <c r="B38" s="197"/>
      <c r="C38" s="197"/>
      <c r="D38" s="152"/>
      <c r="E38" s="152"/>
      <c r="F38" s="152"/>
      <c r="G38" s="152"/>
      <c r="H38" s="152"/>
      <c r="I38" s="152"/>
      <c r="J38" s="153"/>
      <c r="K38" s="152"/>
      <c r="L38" s="153"/>
      <c r="M38" s="152"/>
      <c r="N38" s="152"/>
      <c r="O38" s="182"/>
      <c r="P38" s="182"/>
    </row>
    <row r="39" spans="1:16" x14ac:dyDescent="0.25">
      <c r="A39" s="196"/>
      <c r="B39" s="197"/>
      <c r="C39" s="197"/>
      <c r="D39" s="152"/>
      <c r="E39" s="152"/>
      <c r="F39" s="152"/>
      <c r="G39" s="152"/>
      <c r="H39" s="152"/>
      <c r="I39" s="152"/>
      <c r="J39" s="153"/>
      <c r="K39" s="152"/>
      <c r="L39" s="153"/>
      <c r="M39" s="152"/>
      <c r="N39" s="151"/>
      <c r="O39" s="182"/>
      <c r="P39" s="182"/>
    </row>
    <row r="40" spans="1:16" x14ac:dyDescent="0.25">
      <c r="A40" s="196"/>
      <c r="B40" s="197"/>
      <c r="C40" s="197"/>
      <c r="D40" s="152"/>
      <c r="E40" s="152"/>
      <c r="F40" s="152"/>
      <c r="G40" s="152"/>
      <c r="H40" s="152"/>
      <c r="I40" s="152"/>
      <c r="J40" s="153"/>
      <c r="K40" s="153"/>
      <c r="L40" s="153"/>
      <c r="M40" s="152"/>
      <c r="N40" s="151"/>
      <c r="O40" s="182"/>
      <c r="P40" s="182"/>
    </row>
    <row r="41" spans="1:16" x14ac:dyDescent="0.25">
      <c r="A41" s="196"/>
      <c r="B41" s="197"/>
      <c r="C41" s="197"/>
      <c r="D41" s="152"/>
      <c r="E41" s="152"/>
      <c r="F41" s="152"/>
      <c r="G41" s="152"/>
      <c r="H41" s="152"/>
      <c r="I41" s="152"/>
      <c r="J41" s="153"/>
      <c r="K41" s="152"/>
      <c r="L41" s="153"/>
      <c r="M41" s="152"/>
      <c r="N41" s="152"/>
      <c r="O41" s="182"/>
      <c r="P41" s="182"/>
    </row>
    <row r="42" spans="1:16" x14ac:dyDescent="0.25">
      <c r="A42" s="196"/>
      <c r="B42" s="197"/>
      <c r="C42" s="197"/>
      <c r="D42" s="152"/>
      <c r="E42" s="152"/>
      <c r="F42" s="152"/>
      <c r="G42" s="152"/>
      <c r="H42" s="152"/>
      <c r="I42" s="152"/>
      <c r="J42" s="153"/>
      <c r="K42" s="152"/>
      <c r="L42" s="153"/>
      <c r="M42" s="152"/>
      <c r="N42" s="152"/>
      <c r="O42" s="182"/>
      <c r="P42" s="182"/>
    </row>
    <row r="43" spans="1:16" x14ac:dyDescent="0.25">
      <c r="A43" s="196"/>
      <c r="B43" s="197"/>
      <c r="C43" s="197"/>
      <c r="D43" s="152"/>
      <c r="E43" s="152"/>
      <c r="F43" s="152"/>
      <c r="G43" s="152"/>
      <c r="H43" s="152"/>
      <c r="I43" s="152"/>
      <c r="J43" s="153"/>
      <c r="K43" s="153"/>
      <c r="L43" s="153"/>
      <c r="M43" s="152"/>
      <c r="N43" s="151"/>
      <c r="O43" s="182"/>
      <c r="P43" s="182"/>
    </row>
    <row r="44" spans="1:16" x14ac:dyDescent="0.25">
      <c r="A44" s="196"/>
      <c r="B44" s="197"/>
      <c r="C44" s="197"/>
      <c r="D44" s="152"/>
      <c r="E44" s="152"/>
      <c r="F44" s="152"/>
      <c r="G44" s="152"/>
      <c r="H44" s="152"/>
      <c r="I44" s="152"/>
      <c r="J44" s="153"/>
      <c r="K44" s="152"/>
      <c r="L44" s="153"/>
      <c r="M44" s="152"/>
      <c r="N44" s="151"/>
      <c r="O44" s="182"/>
      <c r="P44" s="182"/>
    </row>
    <row r="45" spans="1:16" x14ac:dyDescent="0.25">
      <c r="A45" s="196"/>
      <c r="B45" s="197"/>
      <c r="C45" s="197"/>
      <c r="D45" s="152"/>
      <c r="E45" s="152"/>
      <c r="F45" s="152"/>
      <c r="G45" s="152"/>
      <c r="H45" s="152"/>
      <c r="I45" s="152"/>
      <c r="J45" s="153"/>
      <c r="K45" s="152"/>
      <c r="L45" s="153"/>
      <c r="M45" s="152"/>
      <c r="N45" s="152"/>
      <c r="O45" s="182"/>
      <c r="P45" s="182"/>
    </row>
    <row r="46" spans="1:16" x14ac:dyDescent="0.25">
      <c r="A46" s="196"/>
      <c r="B46" s="197"/>
      <c r="C46" s="197"/>
      <c r="D46" s="152"/>
      <c r="E46" s="152"/>
      <c r="F46" s="152"/>
      <c r="G46" s="152"/>
      <c r="H46" s="152"/>
      <c r="I46" s="152"/>
      <c r="J46" s="153"/>
      <c r="K46" s="153"/>
      <c r="L46" s="153"/>
      <c r="M46" s="152"/>
      <c r="N46" s="152"/>
      <c r="O46" s="182"/>
      <c r="P46" s="182"/>
    </row>
    <row r="47" spans="1:16" x14ac:dyDescent="0.25">
      <c r="A47" s="196"/>
      <c r="B47" s="197"/>
      <c r="C47" s="197"/>
      <c r="D47" s="152"/>
      <c r="E47" s="152"/>
      <c r="F47" s="152"/>
      <c r="G47" s="152"/>
      <c r="H47" s="152"/>
      <c r="I47" s="152"/>
      <c r="J47" s="153"/>
      <c r="K47" s="152"/>
      <c r="L47" s="153"/>
      <c r="M47" s="152"/>
      <c r="N47" s="151"/>
      <c r="O47" s="182"/>
      <c r="P47" s="182"/>
    </row>
    <row r="48" spans="1:16" x14ac:dyDescent="0.25">
      <c r="A48" s="196"/>
      <c r="B48" s="197"/>
      <c r="C48" s="197"/>
      <c r="D48" s="152"/>
      <c r="E48" s="152"/>
      <c r="F48" s="152"/>
      <c r="G48" s="152"/>
      <c r="H48" s="152"/>
      <c r="I48" s="152"/>
      <c r="J48" s="153"/>
      <c r="K48" s="152"/>
      <c r="L48" s="153"/>
      <c r="M48" s="152"/>
      <c r="N48" s="151"/>
      <c r="O48" s="182"/>
      <c r="P48" s="182"/>
    </row>
    <row r="49" spans="1:16" x14ac:dyDescent="0.25">
      <c r="A49" s="196"/>
      <c r="B49" s="197"/>
      <c r="C49" s="197"/>
      <c r="D49" s="152"/>
      <c r="E49" s="152"/>
      <c r="F49" s="152"/>
      <c r="G49" s="152"/>
      <c r="H49" s="152"/>
      <c r="I49" s="152"/>
      <c r="J49" s="153"/>
      <c r="K49" s="153"/>
      <c r="L49" s="153"/>
      <c r="M49" s="152"/>
      <c r="N49" s="152"/>
      <c r="O49" s="182"/>
      <c r="P49" s="182"/>
    </row>
    <row r="50" spans="1:16" x14ac:dyDescent="0.25">
      <c r="A50" s="196"/>
      <c r="B50" s="197"/>
      <c r="C50" s="197"/>
      <c r="D50" s="152"/>
      <c r="E50" s="152"/>
      <c r="F50" s="152"/>
      <c r="G50" s="152"/>
      <c r="H50" s="152"/>
      <c r="I50" s="152"/>
      <c r="J50" s="153"/>
      <c r="K50" s="152"/>
      <c r="L50" s="153"/>
      <c r="M50" s="152"/>
      <c r="N50" s="152"/>
      <c r="O50" s="182"/>
      <c r="P50" s="182"/>
    </row>
    <row r="51" spans="1:16" x14ac:dyDescent="0.25">
      <c r="A51" s="196"/>
      <c r="B51" s="197"/>
      <c r="C51" s="197"/>
      <c r="D51" s="152"/>
      <c r="E51" s="152"/>
      <c r="F51" s="152"/>
      <c r="G51" s="152"/>
      <c r="H51" s="152"/>
      <c r="I51" s="152"/>
      <c r="J51" s="153"/>
      <c r="K51" s="152"/>
      <c r="L51" s="153"/>
      <c r="M51" s="152"/>
      <c r="N51" s="151"/>
      <c r="O51" s="182"/>
      <c r="P51" s="182"/>
    </row>
    <row r="52" spans="1:16" x14ac:dyDescent="0.25">
      <c r="A52" s="196"/>
      <c r="B52" s="197"/>
      <c r="C52" s="197"/>
      <c r="D52" s="152"/>
      <c r="E52" s="152"/>
      <c r="F52" s="152"/>
      <c r="G52" s="152"/>
      <c r="H52" s="152"/>
      <c r="I52" s="152"/>
      <c r="J52" s="153"/>
      <c r="K52" s="153"/>
      <c r="L52" s="153"/>
      <c r="M52" s="152"/>
      <c r="N52" s="151"/>
      <c r="O52" s="182"/>
      <c r="P52" s="182"/>
    </row>
    <row r="53" spans="1:16" x14ac:dyDescent="0.25">
      <c r="A53" s="196"/>
      <c r="B53" s="197"/>
      <c r="C53" s="197"/>
      <c r="D53" s="152"/>
      <c r="E53" s="152"/>
      <c r="F53" s="152"/>
      <c r="G53" s="152"/>
      <c r="H53" s="152"/>
      <c r="I53" s="152"/>
      <c r="J53" s="152"/>
      <c r="K53" s="152"/>
      <c r="L53" s="152"/>
      <c r="M53" s="152"/>
      <c r="N53" s="152"/>
      <c r="O53" s="182"/>
      <c r="P53" s="182"/>
    </row>
    <row r="54" spans="1:16" x14ac:dyDescent="0.25">
      <c r="A54" s="196"/>
      <c r="B54" s="197"/>
      <c r="C54" s="197"/>
      <c r="D54" s="152"/>
      <c r="E54" s="152"/>
      <c r="F54" s="152"/>
      <c r="G54" s="152"/>
      <c r="H54" s="152"/>
      <c r="I54" s="152"/>
      <c r="J54" s="152"/>
      <c r="K54" s="152"/>
      <c r="L54" s="152"/>
      <c r="M54" s="152"/>
      <c r="N54" s="152"/>
      <c r="O54" s="182"/>
      <c r="P54" s="182"/>
    </row>
    <row r="55" spans="1:16" x14ac:dyDescent="0.25">
      <c r="A55" s="196"/>
      <c r="B55" s="197"/>
      <c r="C55" s="197"/>
      <c r="D55" s="152"/>
      <c r="E55" s="152"/>
      <c r="F55" s="152"/>
      <c r="G55" s="152"/>
      <c r="H55" s="152"/>
      <c r="I55" s="152"/>
      <c r="J55" s="152"/>
      <c r="K55" s="152"/>
      <c r="L55" s="152"/>
      <c r="M55" s="152"/>
      <c r="N55" s="152"/>
      <c r="O55" s="182"/>
      <c r="P55" s="182"/>
    </row>
    <row r="56" spans="1:16" x14ac:dyDescent="0.25">
      <c r="A56" s="196"/>
      <c r="B56" s="197"/>
      <c r="C56" s="197"/>
      <c r="D56" s="152"/>
      <c r="E56" s="152"/>
      <c r="F56" s="152"/>
      <c r="G56" s="152"/>
      <c r="H56" s="152"/>
      <c r="I56" s="152"/>
      <c r="J56" s="152"/>
      <c r="K56" s="152"/>
      <c r="L56" s="152"/>
      <c r="M56" s="152"/>
      <c r="N56" s="152"/>
      <c r="O56" s="182"/>
      <c r="P56" s="182"/>
    </row>
    <row r="57" spans="1:16" x14ac:dyDescent="0.25">
      <c r="A57" s="196"/>
      <c r="B57" s="197"/>
      <c r="C57" s="197"/>
      <c r="D57" s="152"/>
      <c r="E57" s="152"/>
      <c r="F57" s="152"/>
      <c r="G57" s="152"/>
      <c r="H57" s="152"/>
      <c r="I57" s="152"/>
      <c r="J57" s="152"/>
      <c r="K57" s="152"/>
      <c r="L57" s="152"/>
      <c r="M57" s="152"/>
      <c r="N57" s="152"/>
      <c r="O57" s="182"/>
      <c r="P57" s="182"/>
    </row>
    <row r="58" spans="1:16" x14ac:dyDescent="0.25">
      <c r="A58" s="196"/>
      <c r="B58" s="197"/>
      <c r="C58" s="197"/>
      <c r="D58" s="152"/>
      <c r="E58" s="152"/>
      <c r="F58" s="152"/>
      <c r="G58" s="152"/>
      <c r="H58" s="152"/>
      <c r="I58" s="152"/>
      <c r="J58" s="152"/>
      <c r="K58" s="152"/>
      <c r="L58" s="152"/>
      <c r="M58" s="152"/>
      <c r="N58" s="152"/>
      <c r="O58" s="182"/>
      <c r="P58" s="182"/>
    </row>
    <row r="59" spans="1:16" x14ac:dyDescent="0.25">
      <c r="A59" s="196"/>
      <c r="B59" s="197"/>
      <c r="C59" s="197"/>
      <c r="D59" s="152"/>
      <c r="E59" s="152"/>
      <c r="F59" s="152"/>
      <c r="G59" s="152"/>
      <c r="H59" s="152"/>
      <c r="I59" s="152"/>
      <c r="J59" s="152"/>
      <c r="K59" s="152"/>
      <c r="L59" s="152"/>
      <c r="M59" s="152"/>
      <c r="N59" s="152"/>
      <c r="O59" s="182"/>
      <c r="P59" s="182"/>
    </row>
    <row r="60" spans="1:16" x14ac:dyDescent="0.25">
      <c r="A60" s="196"/>
      <c r="B60" s="197"/>
      <c r="C60" s="197"/>
      <c r="D60" s="152"/>
      <c r="E60" s="152"/>
      <c r="F60" s="152"/>
      <c r="G60" s="152"/>
      <c r="H60" s="152"/>
      <c r="I60" s="152"/>
      <c r="J60" s="152"/>
      <c r="K60" s="152"/>
      <c r="L60" s="152"/>
      <c r="M60" s="152"/>
      <c r="N60" s="152"/>
      <c r="O60" s="182"/>
      <c r="P60" s="182"/>
    </row>
    <row r="61" spans="1:16" x14ac:dyDescent="0.25">
      <c r="A61" s="196"/>
      <c r="B61" s="197"/>
      <c r="C61" s="197"/>
      <c r="D61" s="152"/>
      <c r="E61" s="152"/>
      <c r="F61" s="152"/>
      <c r="G61" s="152"/>
      <c r="H61" s="152"/>
      <c r="I61" s="152"/>
      <c r="J61" s="152"/>
      <c r="K61" s="152"/>
      <c r="L61" s="152"/>
      <c r="M61" s="152"/>
      <c r="N61" s="152"/>
      <c r="O61" s="182"/>
      <c r="P61" s="182"/>
    </row>
    <row r="62" spans="1:16" x14ac:dyDescent="0.25">
      <c r="A62" s="196"/>
      <c r="B62" s="197"/>
      <c r="C62" s="197"/>
      <c r="D62" s="152"/>
      <c r="E62" s="152"/>
      <c r="F62" s="152"/>
      <c r="G62" s="152"/>
      <c r="H62" s="152"/>
      <c r="I62" s="152"/>
      <c r="J62" s="152"/>
      <c r="K62" s="152"/>
      <c r="L62" s="152"/>
      <c r="M62" s="152"/>
      <c r="N62" s="152"/>
      <c r="O62" s="182"/>
      <c r="P62" s="182"/>
    </row>
    <row r="63" spans="1:16" x14ac:dyDescent="0.25">
      <c r="A63" s="196"/>
      <c r="B63" s="197"/>
      <c r="C63" s="197"/>
      <c r="D63" s="152"/>
      <c r="E63" s="152"/>
      <c r="F63" s="152"/>
      <c r="G63" s="152"/>
      <c r="H63" s="152"/>
      <c r="I63" s="152"/>
      <c r="J63" s="152"/>
      <c r="K63" s="152"/>
      <c r="L63" s="152"/>
      <c r="M63" s="152"/>
      <c r="N63" s="152"/>
      <c r="O63" s="182"/>
      <c r="P63" s="182"/>
    </row>
    <row r="64" spans="1:16" x14ac:dyDescent="0.25">
      <c r="A64" s="196"/>
      <c r="B64" s="197"/>
      <c r="C64" s="197"/>
      <c r="D64" s="152"/>
      <c r="E64" s="152"/>
      <c r="F64" s="152"/>
      <c r="G64" s="152"/>
      <c r="H64" s="152"/>
      <c r="I64" s="152"/>
      <c r="J64" s="152"/>
      <c r="K64" s="152"/>
      <c r="L64" s="152"/>
      <c r="M64" s="152"/>
      <c r="N64" s="152"/>
      <c r="O64" s="182"/>
      <c r="P64" s="182"/>
    </row>
    <row r="65" spans="1:16" x14ac:dyDescent="0.25">
      <c r="A65" s="196"/>
      <c r="B65" s="197"/>
      <c r="C65" s="197"/>
      <c r="D65" s="152"/>
      <c r="E65" s="152"/>
      <c r="F65" s="152"/>
      <c r="G65" s="152"/>
      <c r="H65" s="152"/>
      <c r="I65" s="152"/>
      <c r="J65" s="152"/>
      <c r="K65" s="152"/>
      <c r="L65" s="152"/>
      <c r="M65" s="152"/>
      <c r="N65" s="152"/>
      <c r="O65" s="182"/>
      <c r="P65" s="182"/>
    </row>
    <row r="66" spans="1:16" x14ac:dyDescent="0.25">
      <c r="A66" s="196"/>
      <c r="B66" s="197"/>
      <c r="C66" s="197"/>
      <c r="D66" s="152"/>
      <c r="E66" s="152"/>
      <c r="F66" s="152"/>
      <c r="G66" s="152"/>
      <c r="H66" s="152"/>
      <c r="I66" s="152"/>
      <c r="J66" s="152"/>
      <c r="K66" s="152"/>
      <c r="L66" s="152"/>
      <c r="M66" s="152"/>
      <c r="N66" s="152"/>
      <c r="O66" s="182"/>
      <c r="P66" s="182"/>
    </row>
    <row r="67" spans="1:16" x14ac:dyDescent="0.25">
      <c r="A67" s="196"/>
      <c r="B67" s="197"/>
      <c r="C67" s="197"/>
      <c r="D67" s="152"/>
      <c r="E67" s="152"/>
      <c r="F67" s="152"/>
      <c r="G67" s="152"/>
      <c r="H67" s="152"/>
      <c r="I67" s="152"/>
      <c r="J67" s="152"/>
      <c r="K67" s="152"/>
      <c r="L67" s="152"/>
      <c r="M67" s="152"/>
      <c r="N67" s="152"/>
      <c r="O67" s="182"/>
      <c r="P67" s="182"/>
    </row>
    <row r="68" spans="1:16" x14ac:dyDescent="0.25">
      <c r="A68" s="196"/>
      <c r="B68" s="197"/>
      <c r="C68" s="197"/>
      <c r="D68" s="152"/>
      <c r="E68" s="152"/>
      <c r="F68" s="152"/>
      <c r="G68" s="152"/>
      <c r="H68" s="152"/>
      <c r="I68" s="152"/>
      <c r="J68" s="152"/>
      <c r="K68" s="152"/>
      <c r="L68" s="152"/>
      <c r="M68" s="152"/>
      <c r="N68" s="152"/>
      <c r="O68" s="182"/>
      <c r="P68" s="182"/>
    </row>
    <row r="69" spans="1:16" x14ac:dyDescent="0.25">
      <c r="A69" s="196"/>
      <c r="B69" s="197"/>
      <c r="C69" s="197"/>
      <c r="D69" s="152"/>
      <c r="E69" s="152"/>
      <c r="F69" s="152"/>
      <c r="G69" s="152"/>
      <c r="H69" s="152"/>
      <c r="I69" s="152"/>
      <c r="J69" s="152"/>
      <c r="K69" s="152"/>
      <c r="L69" s="152"/>
      <c r="M69" s="152"/>
      <c r="N69" s="152"/>
      <c r="O69" s="182"/>
      <c r="P69" s="182"/>
    </row>
    <row r="70" spans="1:16" x14ac:dyDescent="0.25">
      <c r="A70" s="196"/>
      <c r="B70" s="197"/>
      <c r="C70" s="197"/>
      <c r="D70" s="152"/>
      <c r="E70" s="152"/>
      <c r="F70" s="152"/>
      <c r="G70" s="152"/>
      <c r="H70" s="152"/>
      <c r="I70" s="152"/>
      <c r="J70" s="152"/>
      <c r="K70" s="152"/>
      <c r="L70" s="152"/>
      <c r="M70" s="152"/>
      <c r="N70" s="152"/>
      <c r="O70" s="182"/>
      <c r="P70" s="182"/>
    </row>
    <row r="71" spans="1:16" x14ac:dyDescent="0.25">
      <c r="A71" s="196"/>
      <c r="B71" s="197"/>
      <c r="C71" s="197"/>
      <c r="D71" s="152"/>
      <c r="E71" s="152"/>
      <c r="F71" s="152"/>
      <c r="G71" s="152"/>
      <c r="H71" s="152"/>
      <c r="I71" s="152"/>
      <c r="J71" s="152"/>
      <c r="K71" s="152"/>
      <c r="L71" s="152"/>
      <c r="M71" s="152"/>
      <c r="N71" s="152"/>
      <c r="O71" s="182"/>
      <c r="P71" s="182"/>
    </row>
    <row r="72" spans="1:16" x14ac:dyDescent="0.25">
      <c r="A72" s="196"/>
      <c r="B72" s="197"/>
      <c r="C72" s="197"/>
      <c r="D72" s="152"/>
      <c r="E72" s="152"/>
      <c r="F72" s="152"/>
      <c r="G72" s="152"/>
      <c r="H72" s="152"/>
      <c r="I72" s="152"/>
      <c r="J72" s="152"/>
      <c r="K72" s="152"/>
      <c r="L72" s="152"/>
      <c r="M72" s="152"/>
      <c r="N72" s="152"/>
      <c r="O72" s="182"/>
      <c r="P72" s="182"/>
    </row>
    <row r="73" spans="1:16" x14ac:dyDescent="0.25">
      <c r="A73" s="196"/>
      <c r="B73" s="197"/>
      <c r="C73" s="197"/>
      <c r="D73" s="152"/>
      <c r="E73" s="152"/>
      <c r="F73" s="152"/>
      <c r="G73" s="152"/>
      <c r="H73" s="152"/>
      <c r="I73" s="152"/>
      <c r="J73" s="152"/>
      <c r="K73" s="152"/>
      <c r="L73" s="152"/>
      <c r="M73" s="152"/>
      <c r="N73" s="152"/>
      <c r="O73" s="182"/>
      <c r="P73" s="182"/>
    </row>
    <row r="74" spans="1:16" x14ac:dyDescent="0.25">
      <c r="A74" s="196"/>
      <c r="B74" s="197"/>
      <c r="C74" s="197"/>
      <c r="D74" s="152"/>
      <c r="E74" s="152"/>
      <c r="F74" s="152"/>
      <c r="G74" s="152"/>
      <c r="H74" s="152"/>
      <c r="I74" s="152"/>
      <c r="J74" s="152"/>
      <c r="K74" s="152"/>
      <c r="L74" s="152"/>
      <c r="M74" s="152"/>
      <c r="N74" s="152"/>
      <c r="O74" s="182"/>
      <c r="P74" s="182"/>
    </row>
    <row r="75" spans="1:16" x14ac:dyDescent="0.25">
      <c r="A75" s="196"/>
      <c r="B75" s="197"/>
      <c r="C75" s="197"/>
      <c r="D75" s="152"/>
      <c r="E75" s="152"/>
      <c r="F75" s="152"/>
      <c r="G75" s="152"/>
      <c r="H75" s="152"/>
      <c r="I75" s="152"/>
      <c r="J75" s="152"/>
      <c r="K75" s="152"/>
      <c r="L75" s="152"/>
      <c r="M75" s="152"/>
      <c r="N75" s="152"/>
      <c r="O75" s="182"/>
      <c r="P75" s="182"/>
    </row>
    <row r="76" spans="1:16" x14ac:dyDescent="0.25">
      <c r="A76" s="196"/>
      <c r="B76" s="197"/>
      <c r="C76" s="197"/>
      <c r="D76" s="152"/>
      <c r="E76" s="152"/>
      <c r="F76" s="152"/>
      <c r="G76" s="152"/>
      <c r="H76" s="152"/>
      <c r="I76" s="152"/>
      <c r="J76" s="152"/>
      <c r="K76" s="152"/>
      <c r="L76" s="152"/>
      <c r="M76" s="152"/>
      <c r="N76" s="152"/>
      <c r="O76" s="182"/>
      <c r="P76" s="182"/>
    </row>
    <row r="77" spans="1:16" x14ac:dyDescent="0.25">
      <c r="A77" s="196"/>
      <c r="B77" s="197"/>
      <c r="C77" s="197"/>
      <c r="D77" s="152"/>
      <c r="E77" s="152"/>
      <c r="F77" s="152"/>
      <c r="G77" s="152"/>
      <c r="H77" s="152"/>
      <c r="I77" s="152"/>
      <c r="J77" s="152"/>
      <c r="K77" s="152"/>
      <c r="L77" s="152"/>
      <c r="M77" s="152"/>
      <c r="N77" s="152"/>
      <c r="O77" s="182"/>
      <c r="P77" s="182"/>
    </row>
    <row r="78" spans="1:16" x14ac:dyDescent="0.25">
      <c r="A78" s="196"/>
      <c r="B78" s="197"/>
      <c r="C78" s="197"/>
      <c r="D78" s="152"/>
      <c r="E78" s="152"/>
      <c r="F78" s="152"/>
      <c r="G78" s="152"/>
      <c r="H78" s="152"/>
      <c r="I78" s="152"/>
      <c r="J78" s="152"/>
      <c r="K78" s="152"/>
      <c r="L78" s="152"/>
      <c r="M78" s="152"/>
      <c r="N78" s="152"/>
      <c r="O78" s="182"/>
      <c r="P78" s="182"/>
    </row>
    <row r="79" spans="1:16" x14ac:dyDescent="0.25">
      <c r="A79" s="196"/>
      <c r="B79" s="197"/>
      <c r="C79" s="197"/>
      <c r="D79" s="152"/>
      <c r="E79" s="152"/>
      <c r="F79" s="152"/>
      <c r="G79" s="152"/>
      <c r="H79" s="152"/>
      <c r="I79" s="152"/>
      <c r="J79" s="152"/>
      <c r="K79" s="152"/>
      <c r="L79" s="152"/>
      <c r="M79" s="152"/>
      <c r="N79" s="152"/>
      <c r="O79" s="182"/>
      <c r="P79" s="182"/>
    </row>
    <row r="80" spans="1:16" x14ac:dyDescent="0.25">
      <c r="A80" s="196"/>
      <c r="B80" s="197"/>
      <c r="C80" s="197"/>
      <c r="D80" s="152"/>
      <c r="E80" s="152"/>
      <c r="F80" s="152"/>
      <c r="G80" s="152"/>
      <c r="H80" s="152"/>
      <c r="I80" s="152"/>
      <c r="J80" s="152"/>
      <c r="K80" s="152"/>
      <c r="L80" s="152"/>
      <c r="M80" s="152"/>
      <c r="N80" s="152"/>
      <c r="O80" s="182"/>
      <c r="P80" s="182"/>
    </row>
    <row r="81" spans="1:16" x14ac:dyDescent="0.25">
      <c r="A81" s="196"/>
      <c r="B81" s="197"/>
      <c r="C81" s="197"/>
      <c r="D81" s="152"/>
      <c r="E81" s="152"/>
      <c r="F81" s="152"/>
      <c r="G81" s="152"/>
      <c r="H81" s="152"/>
      <c r="I81" s="152"/>
      <c r="J81" s="152"/>
      <c r="K81" s="152"/>
      <c r="L81" s="152"/>
      <c r="M81" s="152"/>
      <c r="N81" s="152"/>
      <c r="O81" s="182"/>
      <c r="P81" s="182"/>
    </row>
    <row r="82" spans="1:16" x14ac:dyDescent="0.25">
      <c r="A82" s="196"/>
      <c r="B82" s="197"/>
      <c r="C82" s="197"/>
      <c r="D82" s="152"/>
      <c r="E82" s="152"/>
      <c r="F82" s="152"/>
      <c r="G82" s="152"/>
      <c r="H82" s="152"/>
      <c r="I82" s="152"/>
      <c r="J82" s="152"/>
      <c r="K82" s="152"/>
      <c r="L82" s="152"/>
      <c r="M82" s="152"/>
      <c r="N82" s="152"/>
      <c r="O82" s="182"/>
      <c r="P82" s="182"/>
    </row>
    <row r="83" spans="1:16" x14ac:dyDescent="0.25">
      <c r="A83" s="196"/>
      <c r="B83" s="197"/>
      <c r="C83" s="197"/>
      <c r="D83" s="152"/>
      <c r="E83" s="152"/>
      <c r="F83" s="152"/>
      <c r="G83" s="152"/>
      <c r="H83" s="152"/>
      <c r="I83" s="152"/>
      <c r="J83" s="152"/>
      <c r="K83" s="152"/>
      <c r="L83" s="152"/>
      <c r="M83" s="152"/>
      <c r="N83" s="152"/>
      <c r="O83" s="182"/>
      <c r="P83" s="182"/>
    </row>
    <row r="84" spans="1:16" x14ac:dyDescent="0.25">
      <c r="A84" s="196"/>
      <c r="B84" s="197"/>
      <c r="C84" s="197"/>
      <c r="D84" s="152"/>
      <c r="E84" s="152"/>
      <c r="F84" s="152"/>
      <c r="G84" s="152"/>
      <c r="H84" s="152"/>
      <c r="I84" s="152"/>
      <c r="J84" s="152"/>
      <c r="K84" s="152"/>
      <c r="L84" s="152"/>
      <c r="M84" s="152"/>
      <c r="N84" s="152"/>
      <c r="O84" s="182"/>
      <c r="P84" s="182"/>
    </row>
    <row r="85" spans="1:16" x14ac:dyDescent="0.25">
      <c r="A85" s="196"/>
      <c r="B85" s="197"/>
      <c r="C85" s="197"/>
      <c r="D85" s="152"/>
      <c r="E85" s="152"/>
      <c r="F85" s="152"/>
      <c r="G85" s="152"/>
      <c r="H85" s="152"/>
      <c r="I85" s="152"/>
      <c r="J85" s="152"/>
      <c r="K85" s="152"/>
      <c r="L85" s="152"/>
      <c r="M85" s="152"/>
      <c r="N85" s="152"/>
      <c r="O85" s="182"/>
      <c r="P85" s="182"/>
    </row>
    <row r="86" spans="1:16" x14ac:dyDescent="0.25">
      <c r="A86" s="196"/>
      <c r="B86" s="197"/>
      <c r="C86" s="197"/>
      <c r="D86" s="152"/>
      <c r="E86" s="152"/>
      <c r="F86" s="152"/>
      <c r="G86" s="152"/>
      <c r="H86" s="152"/>
      <c r="I86" s="152"/>
      <c r="J86" s="152"/>
      <c r="K86" s="152"/>
      <c r="L86" s="152"/>
      <c r="M86" s="152"/>
      <c r="N86" s="152"/>
      <c r="O86" s="182"/>
      <c r="P86" s="182"/>
    </row>
    <row r="87" spans="1:16" x14ac:dyDescent="0.25">
      <c r="A87" s="196"/>
      <c r="B87" s="197"/>
      <c r="C87" s="197"/>
      <c r="D87" s="152"/>
      <c r="E87" s="152"/>
      <c r="F87" s="152"/>
      <c r="G87" s="152"/>
      <c r="H87" s="152"/>
      <c r="I87" s="152"/>
      <c r="J87" s="152"/>
      <c r="K87" s="152"/>
      <c r="L87" s="152"/>
      <c r="M87" s="152"/>
      <c r="N87" s="152"/>
      <c r="O87" s="182"/>
      <c r="P87" s="182"/>
    </row>
    <row r="88" spans="1:16" x14ac:dyDescent="0.25">
      <c r="A88" s="196"/>
      <c r="B88" s="197"/>
      <c r="C88" s="197"/>
      <c r="D88" s="152"/>
      <c r="E88" s="152"/>
      <c r="F88" s="152"/>
      <c r="G88" s="152"/>
      <c r="H88" s="152"/>
      <c r="I88" s="152"/>
      <c r="J88" s="152"/>
      <c r="K88" s="152"/>
      <c r="L88" s="152"/>
      <c r="M88" s="152"/>
      <c r="N88" s="152"/>
      <c r="O88" s="182"/>
      <c r="P88" s="182"/>
    </row>
    <row r="89" spans="1:16" x14ac:dyDescent="0.25">
      <c r="A89" s="196"/>
      <c r="B89" s="197"/>
      <c r="C89" s="197"/>
      <c r="D89" s="152"/>
      <c r="E89" s="152"/>
      <c r="F89" s="152"/>
      <c r="G89" s="152"/>
      <c r="H89" s="152"/>
      <c r="I89" s="152"/>
      <c r="J89" s="152"/>
      <c r="K89" s="152"/>
      <c r="L89" s="152"/>
      <c r="M89" s="152"/>
      <c r="N89" s="152"/>
      <c r="O89" s="182"/>
      <c r="P89" s="182"/>
    </row>
    <row r="90" spans="1:16" x14ac:dyDescent="0.25">
      <c r="A90" s="196"/>
      <c r="B90" s="197"/>
      <c r="C90" s="197"/>
      <c r="D90" s="152"/>
      <c r="E90" s="152"/>
      <c r="F90" s="152"/>
      <c r="G90" s="152"/>
      <c r="H90" s="152"/>
      <c r="I90" s="152"/>
      <c r="J90" s="152"/>
      <c r="K90" s="152"/>
      <c r="L90" s="152"/>
      <c r="M90" s="152"/>
      <c r="N90" s="152"/>
      <c r="O90" s="182"/>
      <c r="P90" s="182"/>
    </row>
    <row r="91" spans="1:16" x14ac:dyDescent="0.25">
      <c r="A91" s="196"/>
      <c r="B91" s="197"/>
      <c r="C91" s="197"/>
      <c r="D91" s="152"/>
      <c r="E91" s="152"/>
      <c r="F91" s="152"/>
      <c r="G91" s="152"/>
      <c r="H91" s="152"/>
      <c r="I91" s="152"/>
      <c r="J91" s="152"/>
      <c r="K91" s="152"/>
      <c r="L91" s="152"/>
      <c r="M91" s="152"/>
      <c r="N91" s="152"/>
      <c r="O91" s="182"/>
      <c r="P91" s="182"/>
    </row>
    <row r="92" spans="1:16" x14ac:dyDescent="0.25">
      <c r="A92" s="196"/>
      <c r="B92" s="197"/>
      <c r="C92" s="197"/>
      <c r="D92" s="152"/>
      <c r="E92" s="152"/>
      <c r="F92" s="152"/>
      <c r="G92" s="152"/>
      <c r="H92" s="152"/>
      <c r="I92" s="152"/>
      <c r="J92" s="152"/>
      <c r="K92" s="152"/>
      <c r="L92" s="152"/>
      <c r="M92" s="152"/>
      <c r="N92" s="152"/>
      <c r="O92" s="182"/>
      <c r="P92" s="182"/>
    </row>
    <row r="93" spans="1:16" x14ac:dyDescent="0.25">
      <c r="A93" s="196"/>
      <c r="B93" s="197"/>
      <c r="C93" s="197"/>
      <c r="D93" s="152"/>
      <c r="E93" s="152"/>
      <c r="F93" s="152"/>
      <c r="G93" s="152"/>
      <c r="H93" s="152"/>
      <c r="I93" s="152"/>
      <c r="J93" s="152"/>
      <c r="K93" s="152"/>
      <c r="L93" s="152"/>
      <c r="M93" s="152"/>
      <c r="N93" s="152"/>
      <c r="O93" s="182"/>
      <c r="P93" s="182"/>
    </row>
    <row r="94" spans="1:16" x14ac:dyDescent="0.25">
      <c r="A94" s="196"/>
      <c r="B94" s="197"/>
      <c r="C94" s="197"/>
      <c r="D94" s="152"/>
      <c r="E94" s="152"/>
      <c r="F94" s="152"/>
      <c r="G94" s="152"/>
      <c r="H94" s="152"/>
      <c r="I94" s="152"/>
      <c r="J94" s="152"/>
      <c r="K94" s="152"/>
      <c r="L94" s="152"/>
      <c r="M94" s="152"/>
      <c r="N94" s="152"/>
      <c r="O94" s="182"/>
      <c r="P94" s="182"/>
    </row>
    <row r="95" spans="1:16" x14ac:dyDescent="0.25">
      <c r="A95" s="196"/>
      <c r="B95" s="197"/>
      <c r="C95" s="197"/>
      <c r="D95" s="152"/>
      <c r="E95" s="152"/>
      <c r="F95" s="152"/>
      <c r="G95" s="152"/>
      <c r="H95" s="152"/>
      <c r="I95" s="152"/>
      <c r="J95" s="152"/>
      <c r="K95" s="152"/>
      <c r="L95" s="152"/>
      <c r="M95" s="152"/>
      <c r="N95" s="152"/>
      <c r="O95" s="182"/>
      <c r="P95" s="182"/>
    </row>
    <row r="96" spans="1:16" x14ac:dyDescent="0.25">
      <c r="A96" s="196"/>
      <c r="B96" s="197"/>
      <c r="C96" s="197"/>
      <c r="D96" s="152"/>
      <c r="E96" s="152"/>
      <c r="F96" s="152"/>
      <c r="G96" s="152"/>
      <c r="H96" s="152"/>
      <c r="I96" s="152"/>
      <c r="J96" s="152"/>
      <c r="K96" s="152"/>
      <c r="L96" s="152"/>
      <c r="M96" s="152"/>
      <c r="N96" s="152"/>
      <c r="O96" s="182"/>
      <c r="P96" s="182"/>
    </row>
    <row r="97" spans="1:16" x14ac:dyDescent="0.25">
      <c r="A97" s="196"/>
      <c r="B97" s="197"/>
      <c r="C97" s="197"/>
      <c r="D97" s="152"/>
      <c r="E97" s="152"/>
      <c r="F97" s="152"/>
      <c r="G97" s="152"/>
      <c r="H97" s="152"/>
      <c r="I97" s="152"/>
      <c r="J97" s="152"/>
      <c r="K97" s="152"/>
      <c r="L97" s="152"/>
      <c r="M97" s="152"/>
      <c r="N97" s="152"/>
      <c r="O97" s="182"/>
      <c r="P97" s="182"/>
    </row>
    <row r="98" spans="1:16" x14ac:dyDescent="0.25">
      <c r="A98" s="196"/>
      <c r="B98" s="152"/>
      <c r="C98" s="152"/>
      <c r="D98" s="152"/>
      <c r="E98" s="152"/>
      <c r="F98" s="152"/>
      <c r="G98" s="152"/>
      <c r="H98" s="152"/>
      <c r="I98" s="152"/>
      <c r="J98" s="152"/>
      <c r="K98" s="152"/>
      <c r="L98" s="152"/>
      <c r="M98" s="152"/>
      <c r="N98" s="152"/>
      <c r="O98" s="182"/>
      <c r="P98" s="182"/>
    </row>
    <row r="99" spans="1:16" x14ac:dyDescent="0.25">
      <c r="A99" s="196"/>
      <c r="B99" s="152"/>
      <c r="C99" s="152"/>
      <c r="D99" s="152"/>
      <c r="E99" s="152"/>
      <c r="F99" s="152"/>
      <c r="G99" s="152"/>
      <c r="H99" s="152"/>
      <c r="I99" s="152"/>
      <c r="J99" s="152"/>
      <c r="K99" s="152"/>
      <c r="L99" s="152"/>
      <c r="M99" s="152"/>
      <c r="N99" s="152"/>
      <c r="O99" s="182"/>
      <c r="P99" s="182"/>
    </row>
    <row r="100" spans="1:16" x14ac:dyDescent="0.25">
      <c r="A100" s="196"/>
      <c r="B100" s="152"/>
      <c r="C100" s="152"/>
      <c r="D100" s="152"/>
      <c r="E100" s="152"/>
      <c r="F100" s="152"/>
      <c r="G100" s="152"/>
      <c r="H100" s="152"/>
      <c r="I100" s="152"/>
      <c r="J100" s="152"/>
      <c r="K100" s="152"/>
      <c r="L100" s="152"/>
      <c r="M100" s="152"/>
      <c r="N100" s="152"/>
      <c r="O100" s="182"/>
      <c r="P100" s="182"/>
    </row>
    <row r="101" spans="1:16" x14ac:dyDescent="0.25">
      <c r="A101" s="196"/>
      <c r="B101" s="152"/>
      <c r="C101" s="152"/>
      <c r="D101" s="152"/>
      <c r="E101" s="152"/>
      <c r="F101" s="152"/>
      <c r="G101" s="152"/>
      <c r="H101" s="152"/>
      <c r="I101" s="152"/>
      <c r="J101" s="152"/>
      <c r="K101" s="152"/>
      <c r="L101" s="152"/>
      <c r="M101" s="152"/>
      <c r="N101" s="152"/>
      <c r="O101" s="182"/>
      <c r="P101" s="182"/>
    </row>
    <row r="102" spans="1:16" x14ac:dyDescent="0.25">
      <c r="A102" s="196"/>
      <c r="B102" s="152"/>
      <c r="C102" s="152"/>
      <c r="D102" s="152"/>
      <c r="E102" s="152"/>
      <c r="F102" s="152"/>
      <c r="G102" s="152"/>
      <c r="H102" s="152"/>
      <c r="I102" s="152"/>
      <c r="J102" s="152"/>
      <c r="K102" s="152"/>
      <c r="L102" s="152"/>
      <c r="M102" s="152"/>
      <c r="N102" s="152"/>
      <c r="O102" s="182"/>
      <c r="P102" s="182"/>
    </row>
    <row r="103" spans="1:16" x14ac:dyDescent="0.25">
      <c r="A103" s="196"/>
      <c r="B103" s="152"/>
      <c r="C103" s="152"/>
      <c r="D103" s="152"/>
      <c r="E103" s="152"/>
      <c r="F103" s="152"/>
      <c r="G103" s="152"/>
      <c r="H103" s="152"/>
      <c r="I103" s="152"/>
      <c r="J103" s="152"/>
      <c r="K103" s="152"/>
      <c r="L103" s="152"/>
      <c r="M103" s="152"/>
      <c r="N103" s="152"/>
      <c r="O103" s="182"/>
      <c r="P103" s="182"/>
    </row>
    <row r="104" spans="1:16" x14ac:dyDescent="0.25">
      <c r="A104" s="196"/>
      <c r="B104" s="152"/>
      <c r="C104" s="152"/>
      <c r="D104" s="152"/>
      <c r="E104" s="152"/>
      <c r="F104" s="152"/>
      <c r="G104" s="152"/>
      <c r="H104" s="152"/>
      <c r="I104" s="152"/>
      <c r="J104" s="152"/>
      <c r="K104" s="152"/>
      <c r="L104" s="152"/>
      <c r="M104" s="152"/>
      <c r="N104" s="152"/>
      <c r="O104" s="182"/>
      <c r="P104" s="182"/>
    </row>
    <row r="105" spans="1:16" x14ac:dyDescent="0.25">
      <c r="A105" s="196"/>
      <c r="B105" s="152"/>
      <c r="C105" s="152"/>
      <c r="D105" s="152"/>
      <c r="E105" s="152"/>
      <c r="F105" s="152"/>
      <c r="G105" s="152"/>
      <c r="H105" s="152"/>
      <c r="I105" s="152"/>
      <c r="J105" s="152"/>
      <c r="K105" s="152"/>
      <c r="L105" s="152"/>
      <c r="M105" s="152"/>
      <c r="N105" s="152"/>
      <c r="O105" s="182"/>
      <c r="P105" s="182"/>
    </row>
    <row r="106" spans="1:16" x14ac:dyDescent="0.25">
      <c r="A106" s="196"/>
      <c r="B106" s="152"/>
      <c r="C106" s="152"/>
      <c r="D106" s="152"/>
      <c r="E106" s="152"/>
      <c r="F106" s="152"/>
      <c r="G106" s="152"/>
      <c r="H106" s="152"/>
      <c r="I106" s="152"/>
      <c r="J106" s="152"/>
      <c r="K106" s="152"/>
      <c r="L106" s="152"/>
      <c r="M106" s="152"/>
      <c r="N106" s="152"/>
      <c r="O106" s="182"/>
      <c r="P106" s="182"/>
    </row>
    <row r="107" spans="1:16" x14ac:dyDescent="0.25">
      <c r="A107" s="196"/>
      <c r="B107" s="152"/>
      <c r="C107" s="152"/>
      <c r="D107" s="152"/>
      <c r="E107" s="152"/>
      <c r="F107" s="152"/>
      <c r="G107" s="152"/>
      <c r="H107" s="152"/>
      <c r="I107" s="152"/>
      <c r="J107" s="152"/>
      <c r="K107" s="152"/>
      <c r="L107" s="152"/>
      <c r="M107" s="152"/>
      <c r="N107" s="152"/>
      <c r="O107" s="182"/>
      <c r="P107" s="182"/>
    </row>
    <row r="108" spans="1:16" x14ac:dyDescent="0.25">
      <c r="A108" s="190"/>
      <c r="B108" s="152"/>
      <c r="C108" s="152"/>
      <c r="D108" s="152"/>
      <c r="E108" s="152"/>
      <c r="F108" s="152"/>
      <c r="G108" s="152"/>
      <c r="H108" s="152"/>
      <c r="I108" s="152"/>
      <c r="J108" s="152"/>
      <c r="K108" s="152"/>
      <c r="L108" s="152"/>
      <c r="M108" s="152"/>
      <c r="N108" s="152"/>
    </row>
    <row r="109" spans="1:16" x14ac:dyDescent="0.25">
      <c r="A109" s="190"/>
      <c r="B109" s="152"/>
      <c r="C109" s="152"/>
      <c r="D109" s="152"/>
      <c r="E109" s="152"/>
      <c r="F109" s="152"/>
      <c r="G109" s="152"/>
      <c r="H109" s="152"/>
      <c r="I109" s="152"/>
      <c r="J109" s="152"/>
      <c r="K109" s="152"/>
      <c r="L109" s="152"/>
      <c r="M109" s="152"/>
      <c r="N109" s="152"/>
    </row>
    <row r="110" spans="1:16" x14ac:dyDescent="0.25">
      <c r="A110" s="190"/>
      <c r="B110" s="152"/>
      <c r="C110" s="152"/>
      <c r="D110" s="152"/>
      <c r="E110" s="152"/>
      <c r="F110" s="152"/>
      <c r="G110" s="152"/>
      <c r="H110" s="152"/>
      <c r="I110" s="152"/>
      <c r="J110" s="152"/>
      <c r="K110" s="152"/>
      <c r="L110" s="152"/>
      <c r="M110" s="152"/>
      <c r="N110" s="152"/>
    </row>
    <row r="111" spans="1:16" x14ac:dyDescent="0.25">
      <c r="A111" s="190"/>
      <c r="B111" s="152"/>
      <c r="C111" s="152"/>
      <c r="D111" s="152"/>
      <c r="E111" s="152"/>
      <c r="F111" s="152"/>
      <c r="G111" s="152"/>
      <c r="H111" s="152"/>
      <c r="I111" s="152"/>
      <c r="J111" s="152"/>
      <c r="K111" s="152"/>
      <c r="L111" s="152"/>
      <c r="M111" s="152"/>
      <c r="N111" s="152"/>
    </row>
    <row r="112" spans="1:16" x14ac:dyDescent="0.25">
      <c r="A112" s="190"/>
      <c r="B112" s="152"/>
      <c r="C112" s="152"/>
      <c r="D112" s="152"/>
      <c r="E112" s="152"/>
      <c r="F112" s="152"/>
      <c r="G112" s="152"/>
      <c r="H112" s="152"/>
      <c r="I112" s="152"/>
      <c r="J112" s="152"/>
      <c r="K112" s="152"/>
      <c r="L112" s="152"/>
      <c r="M112" s="152"/>
      <c r="N112" s="152"/>
    </row>
    <row r="113" spans="1:14" x14ac:dyDescent="0.25">
      <c r="A113" s="190"/>
      <c r="B113" s="152"/>
      <c r="C113" s="152"/>
      <c r="D113" s="152"/>
      <c r="E113" s="152"/>
      <c r="F113" s="152"/>
      <c r="G113" s="152"/>
      <c r="H113" s="152"/>
      <c r="I113" s="152"/>
      <c r="J113" s="152"/>
      <c r="K113" s="152"/>
      <c r="L113" s="152"/>
      <c r="M113" s="152"/>
      <c r="N113" s="152"/>
    </row>
    <row r="114" spans="1:14" x14ac:dyDescent="0.25">
      <c r="A114" s="190"/>
      <c r="B114" s="152"/>
      <c r="C114" s="152"/>
      <c r="D114" s="152"/>
      <c r="E114" s="152"/>
      <c r="F114" s="152"/>
      <c r="G114" s="152"/>
      <c r="H114" s="152"/>
      <c r="I114" s="152"/>
      <c r="J114" s="152"/>
      <c r="K114" s="152"/>
      <c r="L114" s="152"/>
      <c r="M114" s="152"/>
      <c r="N114" s="152"/>
    </row>
    <row r="115" spans="1:14" x14ac:dyDescent="0.25">
      <c r="A115" s="190"/>
      <c r="B115" s="152"/>
      <c r="C115" s="152"/>
      <c r="D115" s="152"/>
      <c r="E115" s="152"/>
      <c r="F115" s="152"/>
      <c r="G115" s="152"/>
      <c r="H115" s="152"/>
      <c r="I115" s="152"/>
      <c r="J115" s="152"/>
      <c r="K115" s="152"/>
      <c r="L115" s="152"/>
      <c r="M115" s="152"/>
      <c r="N115" s="152"/>
    </row>
    <row r="116" spans="1:14" x14ac:dyDescent="0.25">
      <c r="A116" s="190"/>
      <c r="B116" s="152"/>
      <c r="C116" s="152"/>
      <c r="D116" s="152"/>
      <c r="E116" s="152"/>
      <c r="F116" s="152"/>
      <c r="G116" s="152"/>
      <c r="H116" s="152"/>
      <c r="I116" s="152"/>
      <c r="J116" s="152"/>
      <c r="K116" s="152"/>
      <c r="L116" s="152"/>
      <c r="M116" s="152"/>
      <c r="N116" s="152"/>
    </row>
    <row r="117" spans="1:14" x14ac:dyDescent="0.25">
      <c r="A117" s="190"/>
      <c r="B117" s="152"/>
      <c r="C117" s="152"/>
      <c r="D117" s="152"/>
      <c r="E117" s="152"/>
      <c r="F117" s="152"/>
      <c r="G117" s="152"/>
      <c r="H117" s="152"/>
      <c r="I117" s="152"/>
      <c r="J117" s="152"/>
      <c r="K117" s="152"/>
      <c r="L117" s="152"/>
      <c r="M117" s="152"/>
      <c r="N117" s="152"/>
    </row>
    <row r="118" spans="1:14" x14ac:dyDescent="0.25">
      <c r="A118" s="190"/>
      <c r="B118" s="152"/>
      <c r="C118" s="152"/>
      <c r="D118" s="152"/>
      <c r="E118" s="152"/>
      <c r="F118" s="152"/>
      <c r="G118" s="152"/>
      <c r="H118" s="152"/>
      <c r="I118" s="152"/>
      <c r="J118" s="152"/>
      <c r="K118" s="152"/>
      <c r="L118" s="152"/>
      <c r="M118" s="152"/>
      <c r="N118" s="152"/>
    </row>
    <row r="119" spans="1:14" x14ac:dyDescent="0.25">
      <c r="A119" s="190"/>
      <c r="B119" s="152"/>
      <c r="C119" s="152"/>
      <c r="D119" s="152"/>
      <c r="E119" s="152"/>
      <c r="F119" s="152"/>
      <c r="G119" s="152"/>
      <c r="H119" s="152"/>
      <c r="I119" s="152"/>
      <c r="J119" s="152"/>
      <c r="K119" s="152"/>
      <c r="L119" s="152"/>
      <c r="M119" s="152"/>
      <c r="N119" s="152"/>
    </row>
    <row r="120" spans="1:14" x14ac:dyDescent="0.25">
      <c r="A120" s="190"/>
      <c r="B120" s="152"/>
      <c r="C120" s="152"/>
      <c r="D120" s="152"/>
      <c r="E120" s="152"/>
      <c r="F120" s="152"/>
      <c r="G120" s="152"/>
      <c r="H120" s="152"/>
      <c r="I120" s="152"/>
      <c r="J120" s="152"/>
      <c r="K120" s="152"/>
      <c r="L120" s="152"/>
      <c r="M120" s="152"/>
      <c r="N120" s="152"/>
    </row>
    <row r="121" spans="1:14" x14ac:dyDescent="0.25">
      <c r="A121" s="190"/>
      <c r="B121" s="152"/>
      <c r="C121" s="152"/>
      <c r="D121" s="152"/>
      <c r="E121" s="152"/>
      <c r="F121" s="152"/>
      <c r="G121" s="152"/>
      <c r="H121" s="152"/>
      <c r="I121" s="152"/>
      <c r="J121" s="152"/>
      <c r="K121" s="152"/>
      <c r="L121" s="152"/>
      <c r="M121" s="152"/>
      <c r="N121" s="152"/>
    </row>
    <row r="122" spans="1:14" x14ac:dyDescent="0.25">
      <c r="A122" s="190"/>
      <c r="B122" s="152"/>
      <c r="C122" s="152"/>
      <c r="D122" s="152"/>
      <c r="E122" s="152"/>
      <c r="F122" s="152"/>
      <c r="G122" s="152"/>
      <c r="H122" s="152"/>
      <c r="I122" s="152"/>
      <c r="J122" s="152"/>
      <c r="K122" s="152"/>
      <c r="L122" s="152"/>
      <c r="M122" s="152"/>
      <c r="N122" s="152"/>
    </row>
    <row r="123" spans="1:14" x14ac:dyDescent="0.25">
      <c r="A123" s="190"/>
      <c r="B123" s="152"/>
      <c r="C123" s="152"/>
      <c r="D123" s="152"/>
      <c r="E123" s="152"/>
      <c r="F123" s="152"/>
      <c r="G123" s="152"/>
      <c r="H123" s="152"/>
      <c r="I123" s="152"/>
      <c r="J123" s="152"/>
      <c r="K123" s="152"/>
      <c r="L123" s="152"/>
      <c r="M123" s="152"/>
      <c r="N123" s="152"/>
    </row>
    <row r="124" spans="1:14" x14ac:dyDescent="0.25">
      <c r="A124" s="190"/>
      <c r="B124" s="152"/>
      <c r="C124" s="152"/>
      <c r="D124" s="152"/>
      <c r="E124" s="152"/>
      <c r="F124" s="152"/>
      <c r="G124" s="152"/>
      <c r="H124" s="152"/>
      <c r="I124" s="152"/>
      <c r="J124" s="152"/>
      <c r="K124" s="152"/>
      <c r="L124" s="152"/>
      <c r="M124" s="152"/>
      <c r="N124" s="152"/>
    </row>
    <row r="125" spans="1:14" x14ac:dyDescent="0.25">
      <c r="A125" s="190"/>
      <c r="B125" s="152"/>
      <c r="C125" s="152"/>
      <c r="D125" s="152"/>
      <c r="E125" s="152"/>
      <c r="F125" s="152"/>
      <c r="G125" s="152"/>
      <c r="H125" s="152"/>
      <c r="I125" s="152"/>
      <c r="J125" s="152"/>
      <c r="K125" s="152"/>
      <c r="L125" s="152"/>
      <c r="M125" s="152"/>
      <c r="N125" s="152"/>
    </row>
    <row r="126" spans="1:14" x14ac:dyDescent="0.25">
      <c r="A126" s="190"/>
      <c r="B126" s="152"/>
      <c r="C126" s="152"/>
      <c r="D126" s="152"/>
      <c r="E126" s="152"/>
      <c r="F126" s="152"/>
      <c r="G126" s="152"/>
      <c r="H126" s="152"/>
      <c r="I126" s="152"/>
      <c r="J126" s="152"/>
      <c r="K126" s="152"/>
      <c r="L126" s="152"/>
      <c r="M126" s="152"/>
      <c r="N126" s="152"/>
    </row>
    <row r="127" spans="1:14" x14ac:dyDescent="0.25">
      <c r="A127" s="190"/>
      <c r="B127" s="152"/>
      <c r="C127" s="152"/>
      <c r="D127" s="152"/>
      <c r="E127" s="152"/>
      <c r="F127" s="152"/>
      <c r="G127" s="152"/>
      <c r="H127" s="152"/>
      <c r="I127" s="152"/>
      <c r="J127" s="152"/>
      <c r="K127" s="152"/>
      <c r="L127" s="152"/>
      <c r="M127" s="152"/>
      <c r="N127" s="152"/>
    </row>
    <row r="128" spans="1:14" x14ac:dyDescent="0.25">
      <c r="A128" s="190"/>
      <c r="B128" s="152"/>
      <c r="C128" s="152"/>
      <c r="D128" s="152"/>
      <c r="E128" s="152"/>
      <c r="F128" s="152"/>
      <c r="G128" s="152"/>
      <c r="H128" s="152"/>
      <c r="I128" s="152"/>
      <c r="J128" s="152"/>
      <c r="K128" s="152"/>
      <c r="L128" s="152"/>
      <c r="M128" s="152"/>
      <c r="N128" s="152"/>
    </row>
    <row r="129" spans="1:14" x14ac:dyDescent="0.25">
      <c r="A129" s="190"/>
      <c r="B129" s="152"/>
      <c r="C129" s="152"/>
      <c r="D129" s="152"/>
      <c r="E129" s="152"/>
      <c r="F129" s="152"/>
      <c r="G129" s="152"/>
      <c r="H129" s="152"/>
      <c r="I129" s="152"/>
      <c r="J129" s="152"/>
      <c r="K129" s="152"/>
      <c r="L129" s="152"/>
      <c r="M129" s="152"/>
      <c r="N129" s="152"/>
    </row>
    <row r="130" spans="1:14" x14ac:dyDescent="0.25">
      <c r="A130" s="190"/>
      <c r="B130" s="152"/>
      <c r="C130" s="152"/>
      <c r="D130" s="152"/>
      <c r="E130" s="152"/>
      <c r="F130" s="152"/>
      <c r="G130" s="152"/>
      <c r="H130" s="152"/>
      <c r="I130" s="152"/>
      <c r="J130" s="152"/>
      <c r="K130" s="152"/>
      <c r="L130" s="152"/>
      <c r="M130" s="152"/>
      <c r="N130" s="152"/>
    </row>
    <row r="131" spans="1:14" x14ac:dyDescent="0.25">
      <c r="A131" s="190"/>
      <c r="B131" s="152"/>
      <c r="C131" s="152"/>
      <c r="D131" s="152"/>
      <c r="E131" s="152"/>
      <c r="F131" s="152"/>
      <c r="G131" s="152"/>
      <c r="H131" s="152"/>
      <c r="I131" s="152"/>
      <c r="J131" s="152"/>
      <c r="K131" s="152"/>
      <c r="L131" s="152"/>
      <c r="M131" s="152"/>
      <c r="N131" s="152"/>
    </row>
    <row r="132" spans="1:14" x14ac:dyDescent="0.25">
      <c r="A132" s="190"/>
      <c r="B132" s="152"/>
      <c r="C132" s="152"/>
      <c r="D132" s="152"/>
      <c r="E132" s="152"/>
      <c r="F132" s="152"/>
      <c r="G132" s="152"/>
      <c r="H132" s="152"/>
      <c r="I132" s="152"/>
      <c r="J132" s="152"/>
      <c r="K132" s="152"/>
      <c r="L132" s="152"/>
      <c r="M132" s="152"/>
      <c r="N132" s="152"/>
    </row>
    <row r="133" spans="1:14" x14ac:dyDescent="0.25">
      <c r="A133" s="190"/>
      <c r="B133" s="152"/>
      <c r="C133" s="152"/>
      <c r="D133" s="152"/>
      <c r="E133" s="152"/>
      <c r="F133" s="152"/>
      <c r="G133" s="152"/>
      <c r="H133" s="152"/>
      <c r="I133" s="152"/>
      <c r="J133" s="152"/>
      <c r="K133" s="152"/>
      <c r="L133" s="152"/>
      <c r="M133" s="152"/>
      <c r="N133" s="152"/>
    </row>
    <row r="134" spans="1:14" x14ac:dyDescent="0.25">
      <c r="A134" s="190"/>
      <c r="B134" s="152"/>
      <c r="C134" s="152"/>
      <c r="D134" s="152"/>
      <c r="E134" s="152"/>
      <c r="F134" s="152"/>
      <c r="G134" s="152"/>
      <c r="H134" s="152"/>
      <c r="I134" s="152"/>
      <c r="J134" s="152"/>
      <c r="K134" s="152"/>
      <c r="L134" s="152"/>
      <c r="M134" s="152"/>
      <c r="N134" s="152"/>
    </row>
    <row r="135" spans="1:14" x14ac:dyDescent="0.25">
      <c r="A135" s="190"/>
      <c r="B135" s="152"/>
      <c r="C135" s="152"/>
      <c r="D135" s="152"/>
      <c r="E135" s="152"/>
      <c r="F135" s="152"/>
      <c r="G135" s="152"/>
      <c r="H135" s="152"/>
      <c r="I135" s="152"/>
      <c r="J135" s="152"/>
      <c r="K135" s="152"/>
      <c r="L135" s="152"/>
      <c r="M135" s="152"/>
      <c r="N135" s="152"/>
    </row>
    <row r="136" spans="1:14" x14ac:dyDescent="0.25">
      <c r="A136" s="190"/>
      <c r="B136" s="152"/>
      <c r="C136" s="152"/>
      <c r="D136" s="152"/>
      <c r="E136" s="152"/>
      <c r="F136" s="152"/>
      <c r="G136" s="152"/>
      <c r="H136" s="152"/>
      <c r="I136" s="152"/>
      <c r="J136" s="152"/>
      <c r="K136" s="152"/>
      <c r="L136" s="152"/>
      <c r="M136" s="152"/>
      <c r="N136" s="152"/>
    </row>
    <row r="137" spans="1:14" x14ac:dyDescent="0.25">
      <c r="A137" s="190"/>
      <c r="B137" s="152"/>
      <c r="C137" s="152"/>
      <c r="D137" s="152"/>
      <c r="E137" s="152"/>
      <c r="F137" s="152"/>
      <c r="G137" s="152"/>
      <c r="H137" s="152"/>
      <c r="I137" s="152"/>
      <c r="J137" s="152"/>
      <c r="K137" s="152"/>
      <c r="L137" s="152"/>
      <c r="M137" s="152"/>
      <c r="N137" s="152"/>
    </row>
    <row r="138" spans="1:14" x14ac:dyDescent="0.25">
      <c r="A138" s="190"/>
      <c r="B138" s="152"/>
      <c r="C138" s="152"/>
      <c r="D138" s="152"/>
      <c r="E138" s="152"/>
      <c r="F138" s="152"/>
      <c r="G138" s="152"/>
      <c r="H138" s="152"/>
      <c r="I138" s="152"/>
      <c r="J138" s="152"/>
      <c r="K138" s="152"/>
      <c r="L138" s="152"/>
      <c r="M138" s="152"/>
      <c r="N138" s="152"/>
    </row>
    <row r="139" spans="1:14" x14ac:dyDescent="0.25">
      <c r="A139" s="190"/>
      <c r="B139" s="152"/>
      <c r="C139" s="152"/>
      <c r="D139" s="152"/>
      <c r="E139" s="152"/>
      <c r="F139" s="152"/>
      <c r="G139" s="152"/>
      <c r="H139" s="152"/>
      <c r="I139" s="152"/>
      <c r="J139" s="152"/>
      <c r="K139" s="152"/>
      <c r="L139" s="152"/>
      <c r="M139" s="152"/>
      <c r="N139" s="152"/>
    </row>
    <row r="140" spans="1:14" x14ac:dyDescent="0.25">
      <c r="A140" s="190"/>
      <c r="B140" s="152"/>
      <c r="C140" s="152"/>
      <c r="D140" s="152"/>
      <c r="E140" s="152"/>
      <c r="F140" s="152"/>
      <c r="G140" s="152"/>
      <c r="H140" s="152"/>
      <c r="I140" s="152"/>
      <c r="J140" s="152"/>
      <c r="K140" s="152"/>
      <c r="L140" s="152"/>
      <c r="M140" s="152"/>
      <c r="N140" s="152"/>
    </row>
    <row r="141" spans="1:14" x14ac:dyDescent="0.25">
      <c r="A141" s="190"/>
      <c r="B141" s="152"/>
      <c r="C141" s="152"/>
      <c r="D141" s="152"/>
      <c r="E141" s="152"/>
      <c r="F141" s="152"/>
      <c r="G141" s="152"/>
      <c r="H141" s="152"/>
      <c r="I141" s="152"/>
      <c r="J141" s="152"/>
      <c r="K141" s="152"/>
      <c r="L141" s="152"/>
      <c r="M141" s="152"/>
      <c r="N141" s="152"/>
    </row>
    <row r="142" spans="1:14" x14ac:dyDescent="0.25">
      <c r="A142" s="190"/>
      <c r="B142" s="152"/>
      <c r="C142" s="152"/>
      <c r="D142" s="152"/>
      <c r="E142" s="152"/>
      <c r="F142" s="152"/>
      <c r="G142" s="152"/>
      <c r="H142" s="152"/>
      <c r="I142" s="152"/>
      <c r="J142" s="152"/>
      <c r="K142" s="152"/>
      <c r="L142" s="152"/>
      <c r="M142" s="152"/>
      <c r="N142" s="152"/>
    </row>
    <row r="143" spans="1:14" x14ac:dyDescent="0.25">
      <c r="A143" s="190"/>
      <c r="B143" s="152"/>
      <c r="C143" s="152"/>
      <c r="D143" s="152"/>
      <c r="E143" s="152"/>
      <c r="F143" s="152"/>
      <c r="G143" s="152"/>
      <c r="H143" s="152"/>
      <c r="I143" s="152"/>
      <c r="J143" s="152"/>
      <c r="K143" s="152"/>
      <c r="L143" s="152"/>
      <c r="M143" s="152"/>
      <c r="N143" s="152"/>
    </row>
    <row r="144" spans="1:14" x14ac:dyDescent="0.25">
      <c r="A144" s="190"/>
      <c r="B144" s="152"/>
      <c r="C144" s="152"/>
      <c r="D144" s="152"/>
      <c r="E144" s="152"/>
      <c r="F144" s="152"/>
      <c r="G144" s="152"/>
      <c r="H144" s="152"/>
      <c r="I144" s="152"/>
      <c r="J144" s="152"/>
      <c r="K144" s="152"/>
      <c r="L144" s="152"/>
      <c r="M144" s="152"/>
      <c r="N144" s="152"/>
    </row>
    <row r="145" spans="1:14" x14ac:dyDescent="0.25">
      <c r="A145" s="190"/>
      <c r="B145" s="152"/>
      <c r="C145" s="152"/>
      <c r="D145" s="152"/>
      <c r="E145" s="152"/>
      <c r="F145" s="152"/>
      <c r="G145" s="152"/>
      <c r="H145" s="152"/>
      <c r="I145" s="152"/>
      <c r="J145" s="152"/>
      <c r="K145" s="152"/>
      <c r="L145" s="152"/>
      <c r="M145" s="152"/>
      <c r="N145" s="152"/>
    </row>
    <row r="146" spans="1:14" x14ac:dyDescent="0.25">
      <c r="A146" s="190"/>
      <c r="B146" s="152"/>
      <c r="C146" s="152"/>
      <c r="D146" s="152"/>
      <c r="E146" s="152"/>
      <c r="F146" s="152"/>
      <c r="G146" s="152"/>
      <c r="H146" s="152"/>
      <c r="I146" s="152"/>
      <c r="J146" s="152"/>
      <c r="K146" s="152"/>
      <c r="L146" s="152"/>
      <c r="M146" s="152"/>
      <c r="N146" s="152"/>
    </row>
    <row r="147" spans="1:14" x14ac:dyDescent="0.25">
      <c r="A147" s="190"/>
      <c r="B147" s="152"/>
      <c r="C147" s="152"/>
      <c r="D147" s="152"/>
      <c r="E147" s="152"/>
      <c r="F147" s="152"/>
      <c r="G147" s="152"/>
      <c r="H147" s="152"/>
      <c r="I147" s="152"/>
      <c r="J147" s="152"/>
      <c r="K147" s="152"/>
      <c r="L147" s="152"/>
      <c r="M147" s="152"/>
      <c r="N147" s="152"/>
    </row>
    <row r="148" spans="1:14" x14ac:dyDescent="0.25">
      <c r="A148" s="190"/>
      <c r="B148" s="152"/>
      <c r="C148" s="152"/>
      <c r="D148" s="152"/>
      <c r="E148" s="152"/>
      <c r="F148" s="152"/>
      <c r="G148" s="152"/>
      <c r="H148" s="152"/>
      <c r="I148" s="152"/>
      <c r="J148" s="152"/>
      <c r="K148" s="152"/>
      <c r="L148" s="152"/>
      <c r="M148" s="152"/>
      <c r="N148" s="152"/>
    </row>
    <row r="149" spans="1:14" x14ac:dyDescent="0.25">
      <c r="A149" s="190"/>
      <c r="B149" s="152"/>
      <c r="C149" s="152"/>
      <c r="D149" s="152"/>
      <c r="E149" s="152"/>
      <c r="F149" s="152"/>
      <c r="G149" s="152"/>
      <c r="H149" s="152"/>
      <c r="I149" s="152"/>
      <c r="J149" s="152"/>
      <c r="K149" s="152"/>
      <c r="L149" s="152"/>
      <c r="M149" s="152"/>
      <c r="N149" s="152"/>
    </row>
    <row r="150" spans="1:14" x14ac:dyDescent="0.25">
      <c r="A150" s="190"/>
      <c r="B150" s="152"/>
      <c r="C150" s="152"/>
      <c r="D150" s="152"/>
      <c r="E150" s="152"/>
      <c r="F150" s="152"/>
      <c r="G150" s="152"/>
      <c r="H150" s="152"/>
      <c r="I150" s="152"/>
      <c r="J150" s="152"/>
      <c r="K150" s="152"/>
      <c r="L150" s="152"/>
      <c r="M150" s="152"/>
      <c r="N150" s="152"/>
    </row>
    <row r="151" spans="1:14" x14ac:dyDescent="0.25">
      <c r="A151" s="190"/>
      <c r="B151" s="152"/>
      <c r="C151" s="152"/>
      <c r="D151" s="152"/>
      <c r="E151" s="152"/>
      <c r="F151" s="152"/>
      <c r="G151" s="152"/>
      <c r="H151" s="152"/>
      <c r="I151" s="152"/>
      <c r="J151" s="152"/>
      <c r="K151" s="152"/>
      <c r="L151" s="152"/>
      <c r="M151" s="152"/>
      <c r="N151" s="152"/>
    </row>
    <row r="152" spans="1:14" x14ac:dyDescent="0.25">
      <c r="A152" s="190"/>
      <c r="B152" s="152"/>
      <c r="C152" s="152"/>
      <c r="D152" s="152"/>
      <c r="E152" s="152"/>
      <c r="F152" s="152"/>
      <c r="G152" s="152"/>
      <c r="H152" s="152"/>
      <c r="I152" s="152"/>
      <c r="J152" s="152"/>
      <c r="K152" s="152"/>
      <c r="L152" s="152"/>
      <c r="M152" s="152"/>
      <c r="N152" s="152"/>
    </row>
    <row r="153" spans="1:14" x14ac:dyDescent="0.25">
      <c r="A153" s="190"/>
      <c r="B153" s="152"/>
      <c r="C153" s="152"/>
      <c r="D153" s="152"/>
      <c r="E153" s="152"/>
      <c r="F153" s="152"/>
      <c r="G153" s="152"/>
      <c r="H153" s="152"/>
      <c r="I153" s="152"/>
      <c r="J153" s="152"/>
      <c r="K153" s="152"/>
      <c r="L153" s="152"/>
      <c r="M153" s="152"/>
      <c r="N153" s="152"/>
    </row>
    <row r="154" spans="1:14" x14ac:dyDescent="0.25">
      <c r="A154" s="190"/>
      <c r="B154" s="152"/>
      <c r="C154" s="152"/>
      <c r="D154" s="152"/>
      <c r="E154" s="152"/>
      <c r="F154" s="152"/>
      <c r="G154" s="152"/>
      <c r="H154" s="152"/>
      <c r="I154" s="152"/>
      <c r="J154" s="152"/>
      <c r="K154" s="152"/>
      <c r="L154" s="152"/>
      <c r="M154" s="152"/>
      <c r="N154" s="152"/>
    </row>
    <row r="155" spans="1:14" x14ac:dyDescent="0.25">
      <c r="A155" s="190"/>
      <c r="B155" s="152"/>
      <c r="C155" s="152"/>
      <c r="D155" s="152"/>
      <c r="E155" s="152"/>
      <c r="F155" s="152"/>
      <c r="G155" s="152"/>
      <c r="H155" s="152"/>
      <c r="I155" s="152"/>
      <c r="J155" s="152"/>
      <c r="K155" s="152"/>
      <c r="L155" s="152"/>
      <c r="M155" s="152"/>
      <c r="N155" s="152"/>
    </row>
    <row r="156" spans="1:14" x14ac:dyDescent="0.25">
      <c r="A156" s="190"/>
      <c r="B156" s="152"/>
      <c r="C156" s="152"/>
      <c r="D156" s="152"/>
      <c r="E156" s="152"/>
      <c r="F156" s="152"/>
      <c r="G156" s="152"/>
      <c r="H156" s="152"/>
      <c r="I156" s="152"/>
      <c r="J156" s="152"/>
      <c r="K156" s="152"/>
      <c r="L156" s="152"/>
      <c r="M156" s="152"/>
      <c r="N156" s="152"/>
    </row>
    <row r="157" spans="1:14" x14ac:dyDescent="0.25">
      <c r="A157" s="190"/>
      <c r="B157" s="152"/>
      <c r="C157" s="152"/>
      <c r="D157" s="152"/>
      <c r="E157" s="152"/>
      <c r="F157" s="152"/>
      <c r="G157" s="152"/>
      <c r="H157" s="152"/>
      <c r="I157" s="152"/>
      <c r="J157" s="152"/>
      <c r="K157" s="152"/>
      <c r="L157" s="152"/>
      <c r="M157" s="152"/>
      <c r="N157" s="152"/>
    </row>
    <row r="158" spans="1:14" x14ac:dyDescent="0.25">
      <c r="A158" s="190"/>
      <c r="B158" s="152"/>
      <c r="C158" s="152"/>
      <c r="D158" s="152"/>
      <c r="E158" s="152"/>
      <c r="F158" s="152"/>
      <c r="G158" s="152"/>
      <c r="H158" s="152"/>
      <c r="I158" s="152"/>
      <c r="J158" s="152"/>
      <c r="K158" s="152"/>
      <c r="L158" s="152"/>
      <c r="M158" s="152"/>
      <c r="N158" s="152"/>
    </row>
    <row r="159" spans="1:14" x14ac:dyDescent="0.25">
      <c r="A159" s="190"/>
      <c r="B159" s="152"/>
      <c r="C159" s="152"/>
      <c r="D159" s="152"/>
      <c r="E159" s="152"/>
      <c r="F159" s="152"/>
      <c r="G159" s="152"/>
      <c r="H159" s="152"/>
      <c r="I159" s="152"/>
      <c r="J159" s="152"/>
      <c r="K159" s="152"/>
      <c r="L159" s="152"/>
      <c r="M159" s="152"/>
      <c r="N159" s="152"/>
    </row>
    <row r="160" spans="1:14" x14ac:dyDescent="0.25">
      <c r="A160" s="190"/>
      <c r="B160" s="152"/>
      <c r="C160" s="152"/>
      <c r="D160" s="152"/>
      <c r="E160" s="152"/>
      <c r="F160" s="152"/>
      <c r="G160" s="152"/>
      <c r="H160" s="152"/>
      <c r="I160" s="152"/>
      <c r="J160" s="152"/>
      <c r="K160" s="152"/>
      <c r="L160" s="152"/>
      <c r="M160" s="152"/>
      <c r="N160" s="152"/>
    </row>
    <row r="161" spans="1:14" x14ac:dyDescent="0.25">
      <c r="A161" s="190"/>
      <c r="B161" s="152"/>
      <c r="C161" s="152"/>
      <c r="D161" s="152"/>
      <c r="E161" s="152"/>
      <c r="F161" s="152"/>
      <c r="G161" s="152"/>
      <c r="H161" s="152"/>
      <c r="I161" s="152"/>
      <c r="J161" s="152"/>
      <c r="K161" s="152"/>
      <c r="L161" s="152"/>
      <c r="M161" s="152"/>
      <c r="N161" s="152"/>
    </row>
    <row r="162" spans="1:14" x14ac:dyDescent="0.25">
      <c r="A162" s="190"/>
      <c r="B162" s="152"/>
      <c r="C162" s="152"/>
      <c r="D162" s="152"/>
      <c r="E162" s="152"/>
      <c r="F162" s="152"/>
      <c r="G162" s="152"/>
      <c r="H162" s="152"/>
      <c r="I162" s="152"/>
      <c r="J162" s="152"/>
      <c r="K162" s="152"/>
      <c r="L162" s="152"/>
      <c r="M162" s="152"/>
      <c r="N162" s="152"/>
    </row>
    <row r="163" spans="1:14" x14ac:dyDescent="0.25">
      <c r="A163" s="190"/>
      <c r="B163" s="152"/>
      <c r="C163" s="152"/>
      <c r="D163" s="152"/>
      <c r="E163" s="152"/>
      <c r="F163" s="152"/>
      <c r="G163" s="152"/>
      <c r="H163" s="152"/>
      <c r="I163" s="152"/>
      <c r="J163" s="152"/>
      <c r="K163" s="152"/>
      <c r="L163" s="152"/>
      <c r="M163" s="152"/>
      <c r="N163" s="152"/>
    </row>
    <row r="164" spans="1:14" x14ac:dyDescent="0.25">
      <c r="A164" s="190"/>
      <c r="B164" s="152"/>
      <c r="C164" s="152"/>
      <c r="D164" s="152"/>
      <c r="E164" s="152"/>
      <c r="F164" s="152"/>
      <c r="G164" s="152"/>
      <c r="H164" s="152"/>
      <c r="I164" s="152"/>
      <c r="J164" s="152"/>
      <c r="K164" s="152"/>
      <c r="L164" s="152"/>
      <c r="M164" s="152"/>
      <c r="N164" s="152"/>
    </row>
    <row r="165" spans="1:14" x14ac:dyDescent="0.25">
      <c r="A165" s="190"/>
      <c r="B165" s="152"/>
      <c r="C165" s="152"/>
      <c r="D165" s="152"/>
      <c r="E165" s="152"/>
      <c r="F165" s="152"/>
      <c r="G165" s="152"/>
      <c r="H165" s="152"/>
      <c r="I165" s="152"/>
      <c r="J165" s="152"/>
      <c r="K165" s="152"/>
      <c r="L165" s="152"/>
      <c r="M165" s="152"/>
      <c r="N165" s="152"/>
    </row>
    <row r="166" spans="1:14" x14ac:dyDescent="0.25">
      <c r="A166" s="190"/>
      <c r="B166" s="152"/>
      <c r="C166" s="152"/>
      <c r="D166" s="152"/>
      <c r="E166" s="152"/>
      <c r="F166" s="152"/>
      <c r="G166" s="152"/>
      <c r="H166" s="152"/>
      <c r="I166" s="152"/>
      <c r="J166" s="152"/>
      <c r="K166" s="152"/>
      <c r="L166" s="152"/>
      <c r="M166" s="152"/>
      <c r="N166" s="152"/>
    </row>
    <row r="167" spans="1:14" x14ac:dyDescent="0.25">
      <c r="A167" s="190"/>
      <c r="B167" s="152"/>
      <c r="C167" s="152"/>
      <c r="D167" s="152"/>
      <c r="E167" s="152"/>
      <c r="F167" s="152"/>
      <c r="G167" s="152"/>
      <c r="H167" s="152"/>
      <c r="I167" s="152"/>
      <c r="J167" s="152"/>
      <c r="K167" s="152"/>
      <c r="L167" s="152"/>
      <c r="M167" s="152"/>
      <c r="N167" s="152"/>
    </row>
    <row r="168" spans="1:14" x14ac:dyDescent="0.25">
      <c r="A168" s="190"/>
      <c r="B168" s="152"/>
      <c r="C168" s="152"/>
      <c r="D168" s="152"/>
      <c r="E168" s="152"/>
      <c r="F168" s="152"/>
      <c r="G168" s="152"/>
      <c r="H168" s="152"/>
      <c r="I168" s="152"/>
      <c r="J168" s="152"/>
      <c r="K168" s="152"/>
      <c r="L168" s="152"/>
      <c r="M168" s="152"/>
      <c r="N168" s="152"/>
    </row>
    <row r="169" spans="1:14" x14ac:dyDescent="0.25">
      <c r="A169" s="190"/>
      <c r="B169" s="152"/>
      <c r="C169" s="152"/>
      <c r="D169" s="152"/>
      <c r="E169" s="152"/>
      <c r="F169" s="152"/>
      <c r="G169" s="152"/>
      <c r="H169" s="152"/>
      <c r="I169" s="152"/>
      <c r="J169" s="152"/>
      <c r="K169" s="152"/>
      <c r="L169" s="152"/>
      <c r="M169" s="152"/>
      <c r="N169" s="152"/>
    </row>
    <row r="170" spans="1:14" x14ac:dyDescent="0.25">
      <c r="A170" s="190"/>
      <c r="B170" s="152"/>
      <c r="C170" s="152"/>
      <c r="D170" s="152"/>
      <c r="E170" s="152"/>
      <c r="F170" s="152"/>
      <c r="G170" s="152"/>
      <c r="H170" s="152"/>
      <c r="I170" s="152"/>
      <c r="J170" s="152"/>
      <c r="K170" s="152"/>
      <c r="L170" s="152"/>
      <c r="M170" s="152"/>
      <c r="N170" s="152"/>
    </row>
    <row r="171" spans="1:14" x14ac:dyDescent="0.25">
      <c r="A171" s="190"/>
      <c r="B171" s="152"/>
      <c r="C171" s="152"/>
      <c r="D171" s="152"/>
      <c r="E171" s="152"/>
      <c r="F171" s="152"/>
      <c r="G171" s="152"/>
      <c r="H171" s="152"/>
      <c r="I171" s="152"/>
      <c r="J171" s="152"/>
      <c r="K171" s="152"/>
      <c r="L171" s="152"/>
      <c r="M171" s="152"/>
      <c r="N171" s="152"/>
    </row>
    <row r="172" spans="1:14" x14ac:dyDescent="0.25">
      <c r="A172" s="190"/>
      <c r="B172" s="152"/>
      <c r="C172" s="152"/>
      <c r="D172" s="152"/>
      <c r="E172" s="152"/>
      <c r="F172" s="152"/>
      <c r="G172" s="152"/>
      <c r="H172" s="152"/>
      <c r="I172" s="152"/>
      <c r="J172" s="152"/>
      <c r="K172" s="152"/>
      <c r="L172" s="152"/>
      <c r="M172" s="152"/>
      <c r="N172" s="152"/>
    </row>
    <row r="173" spans="1:14" x14ac:dyDescent="0.25">
      <c r="A173" s="190"/>
      <c r="B173" s="152"/>
      <c r="C173" s="152"/>
      <c r="D173" s="152"/>
      <c r="E173" s="152"/>
      <c r="F173" s="152"/>
      <c r="G173" s="152"/>
      <c r="H173" s="152"/>
      <c r="I173" s="152"/>
      <c r="J173" s="152"/>
      <c r="K173" s="152"/>
      <c r="L173" s="152"/>
      <c r="M173" s="152"/>
      <c r="N173" s="152"/>
    </row>
    <row r="174" spans="1:14" x14ac:dyDescent="0.25">
      <c r="A174" s="190"/>
      <c r="B174" s="152"/>
      <c r="C174" s="152"/>
      <c r="D174" s="152"/>
      <c r="E174" s="152"/>
      <c r="F174" s="152"/>
      <c r="G174" s="152"/>
      <c r="H174" s="152"/>
      <c r="I174" s="152"/>
      <c r="J174" s="152"/>
      <c r="K174" s="152"/>
      <c r="L174" s="152"/>
      <c r="M174" s="152"/>
      <c r="N174" s="152"/>
    </row>
    <row r="175" spans="1:14" x14ac:dyDescent="0.25">
      <c r="A175" s="190"/>
      <c r="B175" s="152"/>
      <c r="C175" s="152"/>
      <c r="D175" s="152"/>
      <c r="E175" s="152"/>
      <c r="F175" s="152"/>
      <c r="G175" s="152"/>
      <c r="H175" s="152"/>
      <c r="I175" s="152"/>
      <c r="J175" s="152"/>
      <c r="K175" s="152"/>
      <c r="L175" s="152"/>
      <c r="M175" s="152"/>
      <c r="N175" s="152"/>
    </row>
    <row r="176" spans="1:14" x14ac:dyDescent="0.25">
      <c r="A176" s="190"/>
      <c r="B176" s="152"/>
      <c r="C176" s="152"/>
      <c r="D176" s="152"/>
      <c r="E176" s="152"/>
      <c r="F176" s="152"/>
      <c r="G176" s="152"/>
      <c r="H176" s="152"/>
      <c r="I176" s="152"/>
      <c r="J176" s="152"/>
      <c r="K176" s="152"/>
      <c r="L176" s="152"/>
      <c r="M176" s="152"/>
      <c r="N176" s="152"/>
    </row>
    <row r="177" spans="1:14" x14ac:dyDescent="0.25">
      <c r="A177" s="190"/>
      <c r="B177" s="152"/>
      <c r="C177" s="152"/>
      <c r="D177" s="152"/>
      <c r="E177" s="152"/>
      <c r="F177" s="152"/>
      <c r="G177" s="152"/>
      <c r="H177" s="152"/>
      <c r="I177" s="152"/>
      <c r="J177" s="152"/>
      <c r="K177" s="152"/>
      <c r="L177" s="152"/>
      <c r="M177" s="152"/>
      <c r="N177" s="152"/>
    </row>
    <row r="178" spans="1:14" x14ac:dyDescent="0.25">
      <c r="A178" s="190"/>
      <c r="B178" s="152"/>
      <c r="C178" s="152"/>
      <c r="D178" s="152"/>
      <c r="E178" s="152"/>
      <c r="F178" s="152"/>
      <c r="G178" s="152"/>
      <c r="H178" s="152"/>
      <c r="I178" s="152"/>
      <c r="J178" s="152"/>
      <c r="K178" s="152"/>
      <c r="L178" s="152"/>
      <c r="M178" s="152"/>
      <c r="N178" s="152"/>
    </row>
    <row r="179" spans="1:14" x14ac:dyDescent="0.25">
      <c r="A179" s="190"/>
      <c r="B179" s="152"/>
      <c r="C179" s="152"/>
      <c r="D179" s="152"/>
      <c r="E179" s="152"/>
      <c r="F179" s="152"/>
      <c r="G179" s="152"/>
      <c r="H179" s="152"/>
      <c r="I179" s="152"/>
      <c r="J179" s="152"/>
      <c r="K179" s="152"/>
      <c r="L179" s="152"/>
      <c r="M179" s="152"/>
      <c r="N179" s="152"/>
    </row>
    <row r="180" spans="1:14" x14ac:dyDescent="0.25">
      <c r="A180" s="191"/>
      <c r="B180" s="152"/>
      <c r="C180" s="152"/>
      <c r="D180" s="152"/>
      <c r="E180" s="152"/>
      <c r="F180" s="152"/>
      <c r="G180" s="152"/>
      <c r="H180" s="152"/>
      <c r="I180" s="152"/>
      <c r="J180" s="152"/>
      <c r="K180" s="152"/>
      <c r="L180" s="152"/>
      <c r="M180" s="152"/>
      <c r="N180" s="152"/>
    </row>
    <row r="181" spans="1:14" x14ac:dyDescent="0.25">
      <c r="A181" s="191"/>
      <c r="B181" s="152"/>
      <c r="C181" s="152"/>
      <c r="D181" s="152"/>
      <c r="E181" s="152"/>
      <c r="F181" s="152"/>
      <c r="G181" s="152"/>
      <c r="H181" s="152"/>
      <c r="I181" s="152"/>
      <c r="J181" s="152"/>
      <c r="K181" s="152"/>
      <c r="L181" s="152"/>
      <c r="M181" s="152"/>
      <c r="N181" s="152"/>
    </row>
    <row r="182" spans="1:14" x14ac:dyDescent="0.25">
      <c r="A182" s="191"/>
      <c r="B182" s="152"/>
      <c r="C182" s="152"/>
      <c r="D182" s="152"/>
      <c r="E182" s="152"/>
      <c r="F182" s="152"/>
      <c r="G182" s="152"/>
      <c r="H182" s="152"/>
      <c r="I182" s="152"/>
      <c r="J182" s="152"/>
      <c r="K182" s="152"/>
      <c r="L182" s="152"/>
      <c r="M182" s="152"/>
      <c r="N182" s="152"/>
    </row>
    <row r="183" spans="1:14" x14ac:dyDescent="0.25">
      <c r="A183" s="191"/>
      <c r="B183" s="152"/>
      <c r="C183" s="152"/>
      <c r="D183" s="152"/>
      <c r="E183" s="152"/>
      <c r="F183" s="152"/>
      <c r="G183" s="152"/>
      <c r="H183" s="152"/>
      <c r="I183" s="152"/>
      <c r="J183" s="152"/>
      <c r="K183" s="152"/>
      <c r="L183" s="152"/>
      <c r="M183" s="152"/>
      <c r="N183" s="152"/>
    </row>
    <row r="184" spans="1:14" x14ac:dyDescent="0.25">
      <c r="A184" s="191"/>
      <c r="B184" s="152"/>
      <c r="C184" s="152"/>
      <c r="D184" s="152"/>
      <c r="E184" s="152"/>
      <c r="F184" s="152"/>
      <c r="G184" s="152"/>
      <c r="H184" s="152"/>
      <c r="I184" s="152"/>
      <c r="J184" s="152"/>
      <c r="K184" s="152"/>
      <c r="L184" s="152"/>
      <c r="M184" s="152"/>
      <c r="N184" s="152"/>
    </row>
    <row r="185" spans="1:14" x14ac:dyDescent="0.25">
      <c r="A185" s="191"/>
      <c r="B185" s="152"/>
      <c r="C185" s="152"/>
      <c r="D185" s="152"/>
      <c r="E185" s="152"/>
      <c r="F185" s="152"/>
      <c r="G185" s="152"/>
      <c r="H185" s="152"/>
      <c r="I185" s="152"/>
      <c r="J185" s="152"/>
      <c r="K185" s="152"/>
      <c r="L185" s="152"/>
      <c r="M185" s="152"/>
      <c r="N185" s="152"/>
    </row>
    <row r="186" spans="1:14" x14ac:dyDescent="0.25">
      <c r="A186" s="191"/>
      <c r="B186" s="152"/>
      <c r="C186" s="152"/>
      <c r="D186" s="152"/>
      <c r="E186" s="152"/>
      <c r="F186" s="152"/>
      <c r="G186" s="152"/>
      <c r="H186" s="152"/>
      <c r="I186" s="152"/>
      <c r="J186" s="152"/>
      <c r="K186" s="152"/>
      <c r="L186" s="152"/>
      <c r="M186" s="152"/>
      <c r="N186" s="152"/>
    </row>
    <row r="187" spans="1:14" x14ac:dyDescent="0.25">
      <c r="A187" s="191"/>
      <c r="B187" s="152"/>
      <c r="C187" s="152"/>
      <c r="D187" s="152"/>
      <c r="E187" s="152"/>
      <c r="F187" s="152"/>
      <c r="G187" s="152"/>
      <c r="H187" s="152"/>
      <c r="I187" s="152"/>
      <c r="J187" s="152"/>
      <c r="K187" s="152"/>
      <c r="L187" s="152"/>
      <c r="M187" s="152"/>
      <c r="N187" s="152"/>
    </row>
    <row r="188" spans="1:14" x14ac:dyDescent="0.25">
      <c r="A188" s="191"/>
      <c r="B188" s="152"/>
      <c r="C188" s="152"/>
      <c r="D188" s="152"/>
      <c r="E188" s="152"/>
      <c r="F188" s="152"/>
      <c r="G188" s="152"/>
      <c r="H188" s="152"/>
      <c r="I188" s="152"/>
      <c r="J188" s="152"/>
      <c r="K188" s="152"/>
      <c r="L188" s="152"/>
      <c r="M188" s="152"/>
      <c r="N188" s="152"/>
    </row>
    <row r="189" spans="1:14" x14ac:dyDescent="0.25">
      <c r="A189" s="191"/>
      <c r="B189" s="152"/>
      <c r="C189" s="152"/>
      <c r="D189" s="152"/>
      <c r="E189" s="152"/>
      <c r="F189" s="152"/>
      <c r="G189" s="152"/>
      <c r="H189" s="152"/>
      <c r="I189" s="152"/>
      <c r="J189" s="152"/>
      <c r="K189" s="152"/>
      <c r="L189" s="152"/>
      <c r="M189" s="152"/>
      <c r="N189" s="152"/>
    </row>
    <row r="190" spans="1:14" x14ac:dyDescent="0.25">
      <c r="A190" s="190"/>
      <c r="B190" s="152"/>
      <c r="C190" s="152"/>
      <c r="D190" s="152"/>
      <c r="E190" s="152"/>
      <c r="F190" s="152"/>
      <c r="G190" s="152"/>
      <c r="H190" s="152"/>
      <c r="I190" s="152"/>
      <c r="J190" s="152"/>
      <c r="K190" s="152"/>
      <c r="L190" s="152"/>
      <c r="M190" s="152"/>
      <c r="N190" s="152"/>
    </row>
    <row r="191" spans="1:14" x14ac:dyDescent="0.25">
      <c r="A191" s="190"/>
      <c r="B191" s="152"/>
      <c r="C191" s="152"/>
      <c r="D191" s="152"/>
      <c r="E191" s="152"/>
      <c r="F191" s="152"/>
      <c r="G191" s="152"/>
      <c r="H191" s="152"/>
      <c r="I191" s="152"/>
      <c r="J191" s="152"/>
      <c r="K191" s="152"/>
      <c r="L191" s="152"/>
      <c r="M191" s="152"/>
      <c r="N191" s="152"/>
    </row>
    <row r="192" spans="1:14" x14ac:dyDescent="0.25">
      <c r="A192" s="190"/>
      <c r="B192" s="152"/>
      <c r="C192" s="152"/>
      <c r="D192" s="152"/>
      <c r="E192" s="152"/>
      <c r="F192" s="152"/>
      <c r="G192" s="152"/>
      <c r="H192" s="152"/>
      <c r="I192" s="152"/>
      <c r="J192" s="152"/>
      <c r="K192" s="152"/>
      <c r="L192" s="152"/>
      <c r="M192" s="152"/>
      <c r="N192" s="152"/>
    </row>
    <row r="193" spans="1:14" x14ac:dyDescent="0.25">
      <c r="A193" s="190"/>
      <c r="B193" s="152"/>
      <c r="C193" s="152"/>
      <c r="D193" s="152"/>
      <c r="E193" s="152"/>
      <c r="F193" s="152"/>
      <c r="G193" s="152"/>
      <c r="H193" s="152"/>
      <c r="I193" s="152"/>
      <c r="J193" s="152"/>
      <c r="K193" s="152"/>
      <c r="L193" s="152"/>
      <c r="M193" s="152"/>
      <c r="N193" s="152"/>
    </row>
    <row r="194" spans="1:14" x14ac:dyDescent="0.25">
      <c r="A194" s="190"/>
      <c r="B194" s="152"/>
      <c r="C194" s="152"/>
      <c r="D194" s="152"/>
      <c r="E194" s="152"/>
      <c r="F194" s="152"/>
      <c r="G194" s="152"/>
      <c r="H194" s="152"/>
      <c r="I194" s="152"/>
      <c r="J194" s="152"/>
      <c r="K194" s="152"/>
      <c r="L194" s="152"/>
      <c r="M194" s="152"/>
      <c r="N194" s="152"/>
    </row>
    <row r="195" spans="1:14" x14ac:dyDescent="0.25">
      <c r="A195" s="190"/>
      <c r="B195" s="152"/>
      <c r="C195" s="152"/>
      <c r="D195" s="152"/>
      <c r="E195" s="152"/>
      <c r="F195" s="152"/>
      <c r="G195" s="152"/>
      <c r="H195" s="152"/>
      <c r="I195" s="152"/>
      <c r="J195" s="152"/>
      <c r="K195" s="152"/>
      <c r="L195" s="152"/>
      <c r="M195" s="152"/>
      <c r="N195" s="152"/>
    </row>
    <row r="196" spans="1:14" x14ac:dyDescent="0.25">
      <c r="A196" s="191"/>
      <c r="B196" s="152"/>
      <c r="C196" s="152"/>
      <c r="D196" s="152"/>
      <c r="E196" s="152"/>
      <c r="F196" s="152"/>
      <c r="G196" s="152"/>
      <c r="H196" s="152"/>
      <c r="I196" s="152"/>
      <c r="J196" s="152"/>
      <c r="K196" s="152"/>
      <c r="L196" s="152"/>
      <c r="M196" s="152"/>
      <c r="N196" s="152"/>
    </row>
    <row r="197" spans="1:14" x14ac:dyDescent="0.25">
      <c r="A197" s="191"/>
      <c r="B197" s="152"/>
      <c r="C197" s="152"/>
      <c r="D197" s="152"/>
      <c r="E197" s="152"/>
      <c r="F197" s="152"/>
      <c r="G197" s="152"/>
      <c r="H197" s="152"/>
      <c r="I197" s="152"/>
      <c r="J197" s="152"/>
      <c r="K197" s="152"/>
      <c r="L197" s="152"/>
      <c r="M197" s="152"/>
      <c r="N197" s="152"/>
    </row>
    <row r="198" spans="1:14" x14ac:dyDescent="0.25">
      <c r="A198" s="191"/>
      <c r="B198" s="152"/>
      <c r="C198" s="152"/>
      <c r="D198" s="152"/>
      <c r="E198" s="152"/>
      <c r="F198" s="152"/>
      <c r="G198" s="152"/>
      <c r="H198" s="152"/>
      <c r="I198" s="152"/>
      <c r="J198" s="152"/>
      <c r="K198" s="152"/>
      <c r="L198" s="152"/>
      <c r="M198" s="152"/>
      <c r="N198" s="152"/>
    </row>
    <row r="199" spans="1:14" x14ac:dyDescent="0.25">
      <c r="A199" s="191"/>
      <c r="B199" s="152"/>
      <c r="C199" s="152"/>
      <c r="D199" s="152"/>
      <c r="E199" s="152"/>
      <c r="F199" s="152"/>
      <c r="G199" s="152"/>
      <c r="H199" s="152"/>
      <c r="I199" s="152"/>
      <c r="J199" s="152"/>
      <c r="K199" s="152"/>
      <c r="L199" s="152"/>
      <c r="M199" s="152"/>
      <c r="N199" s="152"/>
    </row>
    <row r="200" spans="1:14" x14ac:dyDescent="0.25">
      <c r="A200" s="190"/>
      <c r="B200" s="152"/>
      <c r="C200" s="152"/>
      <c r="D200" s="152"/>
      <c r="E200" s="152"/>
      <c r="F200" s="152"/>
      <c r="G200" s="152"/>
      <c r="H200" s="152"/>
      <c r="I200" s="152"/>
      <c r="J200" s="152"/>
      <c r="K200" s="152"/>
      <c r="L200" s="152"/>
      <c r="M200" s="152"/>
      <c r="N200" s="152"/>
    </row>
    <row r="201" spans="1:14" x14ac:dyDescent="0.25">
      <c r="A201" s="190"/>
      <c r="B201" s="152"/>
      <c r="C201" s="152"/>
      <c r="D201" s="152"/>
      <c r="E201" s="152"/>
      <c r="F201" s="152"/>
      <c r="G201" s="152"/>
      <c r="H201" s="152"/>
      <c r="I201" s="152"/>
      <c r="J201" s="152"/>
      <c r="K201" s="152"/>
      <c r="L201" s="152"/>
      <c r="M201" s="152"/>
      <c r="N201" s="152"/>
    </row>
    <row r="202" spans="1:14" x14ac:dyDescent="0.25">
      <c r="A202" s="191"/>
      <c r="B202" s="152"/>
      <c r="C202" s="152"/>
      <c r="D202" s="152"/>
      <c r="E202" s="152"/>
      <c r="F202" s="152"/>
      <c r="G202" s="152"/>
      <c r="H202" s="152"/>
      <c r="I202" s="152"/>
      <c r="J202" s="152"/>
      <c r="K202" s="152"/>
      <c r="L202" s="152"/>
      <c r="M202" s="152"/>
      <c r="N202" s="152"/>
    </row>
    <row r="203" spans="1:14" x14ac:dyDescent="0.25">
      <c r="A203" s="191"/>
      <c r="B203" s="152"/>
      <c r="C203" s="152"/>
      <c r="D203" s="152"/>
      <c r="E203" s="152"/>
      <c r="F203" s="152"/>
      <c r="G203" s="152"/>
      <c r="H203" s="152"/>
      <c r="I203" s="152"/>
      <c r="J203" s="152"/>
      <c r="K203" s="152"/>
      <c r="L203" s="152"/>
      <c r="M203" s="152"/>
      <c r="N203" s="152"/>
    </row>
    <row r="204" spans="1:14" x14ac:dyDescent="0.25">
      <c r="A204" s="190"/>
      <c r="B204" s="152"/>
      <c r="C204" s="152"/>
      <c r="D204" s="152"/>
      <c r="E204" s="152"/>
      <c r="F204" s="152"/>
      <c r="G204" s="152"/>
      <c r="H204" s="152"/>
      <c r="I204" s="152"/>
      <c r="J204" s="152"/>
      <c r="K204" s="152"/>
      <c r="L204" s="152"/>
      <c r="M204" s="152"/>
      <c r="N204" s="152"/>
    </row>
    <row r="205" spans="1:14" x14ac:dyDescent="0.25">
      <c r="A205" s="191"/>
      <c r="B205" s="152"/>
      <c r="C205" s="152"/>
      <c r="D205" s="152"/>
      <c r="E205" s="152"/>
      <c r="F205" s="152"/>
      <c r="G205" s="152"/>
      <c r="H205" s="152"/>
      <c r="I205" s="152"/>
      <c r="J205" s="152"/>
      <c r="K205" s="152"/>
      <c r="L205" s="152"/>
      <c r="M205" s="152"/>
      <c r="N205" s="152"/>
    </row>
    <row r="206" spans="1:14" x14ac:dyDescent="0.25">
      <c r="A206" s="190"/>
      <c r="B206" s="152"/>
      <c r="C206" s="152"/>
      <c r="D206" s="152"/>
      <c r="E206" s="152"/>
      <c r="F206" s="152"/>
      <c r="G206" s="152"/>
      <c r="H206" s="152"/>
      <c r="I206" s="152"/>
      <c r="J206" s="152"/>
      <c r="K206" s="152"/>
      <c r="L206" s="152"/>
      <c r="M206" s="152"/>
      <c r="N206" s="152"/>
    </row>
    <row r="207" spans="1:14" x14ac:dyDescent="0.25">
      <c r="A207" s="190"/>
      <c r="B207" s="152"/>
      <c r="C207" s="152"/>
      <c r="D207" s="152"/>
      <c r="E207" s="152"/>
      <c r="F207" s="152"/>
      <c r="G207" s="152"/>
      <c r="H207" s="152"/>
      <c r="I207" s="152"/>
      <c r="J207" s="152"/>
      <c r="K207" s="152"/>
      <c r="L207" s="152"/>
      <c r="M207" s="152"/>
      <c r="N207" s="152"/>
    </row>
    <row r="208" spans="1:14" x14ac:dyDescent="0.25">
      <c r="A208" s="191"/>
      <c r="B208" s="152"/>
      <c r="C208" s="152"/>
      <c r="D208" s="152"/>
      <c r="E208" s="152"/>
      <c r="F208" s="152"/>
      <c r="G208" s="152"/>
      <c r="H208" s="152"/>
      <c r="I208" s="152"/>
      <c r="J208" s="152"/>
      <c r="K208" s="152"/>
      <c r="L208" s="152"/>
      <c r="M208" s="152"/>
      <c r="N208" s="152"/>
    </row>
    <row r="209" spans="1:14" x14ac:dyDescent="0.25">
      <c r="A209" s="190"/>
      <c r="B209" s="152"/>
      <c r="C209" s="152"/>
      <c r="D209" s="152"/>
      <c r="E209" s="152"/>
      <c r="F209" s="152"/>
      <c r="G209" s="152"/>
      <c r="H209" s="152"/>
      <c r="I209" s="152"/>
      <c r="J209" s="152"/>
      <c r="K209" s="152"/>
      <c r="L209" s="152"/>
      <c r="M209" s="152"/>
      <c r="N209" s="152"/>
    </row>
    <row r="210" spans="1:14" x14ac:dyDescent="0.25">
      <c r="A210" s="191"/>
      <c r="B210" s="152"/>
      <c r="C210" s="152"/>
      <c r="D210" s="152"/>
      <c r="E210" s="152"/>
      <c r="F210" s="152"/>
      <c r="G210" s="152"/>
      <c r="H210" s="152"/>
      <c r="I210" s="152"/>
      <c r="J210" s="152"/>
      <c r="K210" s="152"/>
      <c r="L210" s="152"/>
      <c r="M210" s="152"/>
      <c r="N210" s="152"/>
    </row>
    <row r="211" spans="1:14" x14ac:dyDescent="0.25">
      <c r="A211" s="191"/>
      <c r="B211" s="152"/>
      <c r="C211" s="152"/>
      <c r="D211" s="152"/>
      <c r="E211" s="152"/>
      <c r="F211" s="152"/>
      <c r="G211" s="152"/>
      <c r="H211" s="152"/>
      <c r="I211" s="152"/>
      <c r="J211" s="152"/>
      <c r="K211" s="152"/>
      <c r="L211" s="152"/>
      <c r="M211" s="152"/>
      <c r="N211" s="152"/>
    </row>
    <row r="212" spans="1:14" x14ac:dyDescent="0.25">
      <c r="A212" s="190"/>
      <c r="B212" s="152"/>
      <c r="C212" s="152"/>
      <c r="D212" s="152"/>
      <c r="E212" s="152"/>
      <c r="F212" s="152"/>
      <c r="G212" s="152"/>
      <c r="H212" s="152"/>
      <c r="I212" s="152"/>
      <c r="J212" s="152"/>
      <c r="K212" s="152"/>
      <c r="L212" s="152"/>
      <c r="M212" s="152"/>
      <c r="N212" s="152"/>
    </row>
    <row r="213" spans="1:14" x14ac:dyDescent="0.25">
      <c r="A213" s="190"/>
      <c r="B213" s="152"/>
      <c r="C213" s="152"/>
      <c r="D213" s="152"/>
      <c r="E213" s="152"/>
      <c r="F213" s="152"/>
      <c r="G213" s="152"/>
      <c r="H213" s="152"/>
      <c r="I213" s="152"/>
      <c r="J213" s="152"/>
      <c r="K213" s="152"/>
      <c r="L213" s="152"/>
      <c r="M213" s="152"/>
      <c r="N213" s="152"/>
    </row>
    <row r="214" spans="1:14" x14ac:dyDescent="0.25">
      <c r="A214" s="191"/>
      <c r="B214" s="152"/>
      <c r="C214" s="152"/>
      <c r="D214" s="152"/>
      <c r="E214" s="152"/>
      <c r="F214" s="152"/>
      <c r="G214" s="152"/>
      <c r="H214" s="152"/>
      <c r="I214" s="152"/>
      <c r="J214" s="152"/>
      <c r="K214" s="152"/>
      <c r="L214" s="152"/>
      <c r="M214" s="152"/>
      <c r="N214" s="152"/>
    </row>
    <row r="215" spans="1:14" x14ac:dyDescent="0.25">
      <c r="A215" s="191"/>
      <c r="B215" s="152"/>
      <c r="C215" s="152"/>
      <c r="D215" s="152"/>
      <c r="E215" s="152"/>
      <c r="F215" s="152"/>
      <c r="G215" s="152"/>
      <c r="H215" s="152"/>
      <c r="I215" s="152"/>
      <c r="J215" s="152"/>
      <c r="K215" s="152"/>
      <c r="L215" s="152"/>
      <c r="M215" s="152"/>
      <c r="N215" s="152"/>
    </row>
    <row r="216" spans="1:14" x14ac:dyDescent="0.25">
      <c r="A216" s="190"/>
      <c r="B216" s="152"/>
      <c r="C216" s="152"/>
      <c r="D216" s="152"/>
      <c r="E216" s="152"/>
      <c r="F216" s="152"/>
      <c r="G216" s="152"/>
      <c r="H216" s="152"/>
      <c r="I216" s="152"/>
      <c r="J216" s="152"/>
      <c r="K216" s="152"/>
      <c r="L216" s="152"/>
      <c r="M216" s="152"/>
      <c r="N216" s="152"/>
    </row>
    <row r="217" spans="1:14" x14ac:dyDescent="0.25">
      <c r="A217" s="190"/>
      <c r="B217" s="152"/>
      <c r="C217" s="152"/>
      <c r="D217" s="152"/>
      <c r="E217" s="152"/>
      <c r="F217" s="152"/>
      <c r="G217" s="152"/>
      <c r="H217" s="152"/>
      <c r="I217" s="152"/>
      <c r="J217" s="152"/>
      <c r="K217" s="152"/>
      <c r="L217" s="152"/>
      <c r="M217" s="152"/>
      <c r="N217" s="152"/>
    </row>
    <row r="218" spans="1:14" x14ac:dyDescent="0.25">
      <c r="A218" s="190"/>
      <c r="B218" s="152"/>
      <c r="C218" s="152"/>
      <c r="D218" s="152"/>
      <c r="E218" s="152"/>
      <c r="F218" s="152"/>
      <c r="G218" s="152"/>
      <c r="H218" s="152"/>
      <c r="I218" s="152"/>
      <c r="J218" s="152"/>
      <c r="K218" s="152"/>
      <c r="L218" s="152"/>
      <c r="M218" s="152"/>
      <c r="N218" s="152"/>
    </row>
    <row r="219" spans="1:14" x14ac:dyDescent="0.25">
      <c r="A219" s="190"/>
      <c r="B219" s="152"/>
      <c r="C219" s="152"/>
      <c r="D219" s="152"/>
      <c r="E219" s="152"/>
      <c r="F219" s="152"/>
      <c r="G219" s="152"/>
      <c r="H219" s="152"/>
      <c r="I219" s="152"/>
      <c r="J219" s="152"/>
      <c r="K219" s="152"/>
      <c r="L219" s="152"/>
      <c r="M219" s="152"/>
      <c r="N219" s="152"/>
    </row>
    <row r="220" spans="1:14" x14ac:dyDescent="0.25">
      <c r="A220" s="191"/>
      <c r="B220" s="152"/>
      <c r="C220" s="152"/>
      <c r="D220" s="152"/>
      <c r="E220" s="152"/>
      <c r="F220" s="152"/>
      <c r="G220" s="152"/>
      <c r="H220" s="152"/>
      <c r="I220" s="152"/>
      <c r="J220" s="152"/>
      <c r="K220" s="152"/>
      <c r="L220" s="152"/>
      <c r="M220" s="152"/>
      <c r="N220" s="152"/>
    </row>
    <row r="221" spans="1:14" x14ac:dyDescent="0.25">
      <c r="A221" s="191"/>
      <c r="B221" s="152"/>
      <c r="C221" s="152"/>
      <c r="D221" s="152"/>
      <c r="E221" s="152"/>
      <c r="F221" s="152"/>
      <c r="G221" s="152"/>
      <c r="H221" s="152"/>
      <c r="I221" s="152"/>
      <c r="J221" s="152"/>
      <c r="K221" s="152"/>
      <c r="L221" s="152"/>
      <c r="M221" s="152"/>
      <c r="N221" s="152"/>
    </row>
    <row r="222" spans="1:14" x14ac:dyDescent="0.25">
      <c r="A222" s="191"/>
      <c r="B222" s="152"/>
      <c r="C222" s="152"/>
      <c r="D222" s="152"/>
      <c r="E222" s="152"/>
      <c r="F222" s="152"/>
      <c r="G222" s="152"/>
      <c r="H222" s="152"/>
      <c r="I222" s="152"/>
      <c r="J222" s="152"/>
      <c r="K222" s="152"/>
      <c r="L222" s="152"/>
      <c r="M222" s="152"/>
      <c r="N222" s="152"/>
    </row>
    <row r="223" spans="1:14" x14ac:dyDescent="0.25">
      <c r="A223" s="191"/>
      <c r="B223" s="152"/>
      <c r="C223" s="152"/>
      <c r="D223" s="152"/>
      <c r="E223" s="152"/>
      <c r="F223" s="152"/>
      <c r="G223" s="152"/>
      <c r="H223" s="152"/>
      <c r="I223" s="152"/>
      <c r="J223" s="152"/>
      <c r="K223" s="152"/>
      <c r="L223" s="152"/>
      <c r="M223" s="152"/>
      <c r="N223" s="152"/>
    </row>
    <row r="224" spans="1:14" x14ac:dyDescent="0.25">
      <c r="A224" s="191"/>
      <c r="B224" s="152"/>
      <c r="C224" s="152"/>
      <c r="D224" s="152"/>
      <c r="E224" s="152"/>
      <c r="F224" s="152"/>
      <c r="G224" s="152"/>
      <c r="H224" s="152"/>
      <c r="I224" s="152"/>
      <c r="J224" s="152"/>
      <c r="K224" s="152"/>
      <c r="L224" s="152"/>
      <c r="M224" s="152"/>
      <c r="N224" s="152"/>
    </row>
    <row r="225" spans="1:14" x14ac:dyDescent="0.25">
      <c r="A225" s="191"/>
      <c r="B225" s="152"/>
      <c r="C225" s="152"/>
      <c r="D225" s="152"/>
      <c r="E225" s="152"/>
      <c r="F225" s="152"/>
      <c r="G225" s="152"/>
      <c r="H225" s="152"/>
      <c r="I225" s="152"/>
      <c r="J225" s="152"/>
      <c r="K225" s="152"/>
      <c r="L225" s="152"/>
      <c r="M225" s="152"/>
      <c r="N225" s="152"/>
    </row>
    <row r="226" spans="1:14" x14ac:dyDescent="0.25">
      <c r="A226" s="191"/>
      <c r="B226" s="152"/>
      <c r="C226" s="152"/>
      <c r="D226" s="152"/>
      <c r="E226" s="152"/>
      <c r="F226" s="152"/>
      <c r="G226" s="152"/>
      <c r="H226" s="152"/>
      <c r="I226" s="152"/>
      <c r="J226" s="152"/>
      <c r="K226" s="152"/>
      <c r="L226" s="152"/>
      <c r="M226" s="152"/>
      <c r="N226" s="152"/>
    </row>
    <row r="227" spans="1:14" x14ac:dyDescent="0.25">
      <c r="A227" s="191"/>
      <c r="B227" s="152"/>
      <c r="C227" s="152"/>
      <c r="D227" s="152"/>
      <c r="E227" s="152"/>
      <c r="F227" s="152"/>
      <c r="G227" s="152"/>
      <c r="H227" s="152"/>
      <c r="I227" s="152"/>
      <c r="J227" s="152"/>
      <c r="K227" s="152"/>
      <c r="L227" s="152"/>
      <c r="M227" s="152"/>
      <c r="N227" s="152"/>
    </row>
    <row r="228" spans="1:14" x14ac:dyDescent="0.25">
      <c r="A228" s="191"/>
      <c r="B228" s="152"/>
      <c r="C228" s="152"/>
      <c r="D228" s="152"/>
      <c r="E228" s="152"/>
      <c r="F228" s="152"/>
      <c r="G228" s="152"/>
      <c r="H228" s="152"/>
      <c r="I228" s="152"/>
      <c r="J228" s="152"/>
      <c r="K228" s="152"/>
      <c r="L228" s="152"/>
      <c r="M228" s="152"/>
      <c r="N228" s="152"/>
    </row>
  </sheetData>
  <protectedRanges>
    <protectedRange sqref="A229:N1048576" name="Range1"/>
    <protectedRange sqref="A108:N228" name="Range1_2"/>
    <protectedRange sqref="B98:N107 D53:N97" name="Range1_2_1"/>
    <protectedRange sqref="D51:I52 M51:M52" name="Range1_1_2_1"/>
    <protectedRange sqref="J11:L52 D11:I50 M49:M50 N49:N52 M11:N48" name="Range1_1_1_1_1_1"/>
    <protectedRange sqref="B41:B84" name="Range1_15_1_1_1_1_1_1_1_1_1_1_1_1_1_1_1_1_1_1_1_1_1_1_1_1_1_1_1_1"/>
    <protectedRange sqref="B11:B40" name="Range1_1_1_35_1_1_1_1_1_1_1_1_1_1_1_1_1_1_1_1_1_1_1_1_1_1_1_1_1_1_1_1"/>
    <protectedRange sqref="C41:C84" name="Range1_15_1_1_1_1_1_1_1_1_1_1_1_1_1_1_1_1_1_1_1_1_1_1_1_1_1_1_1_1_1"/>
    <protectedRange sqref="C11:C40" name="Range1_1_1_35_1_1_1_1_1_1_1_1_1_1_1_1_1_1_1_1_1_1_1_1_1_1_1_1_1_1_1_1_1"/>
  </protectedRanges>
  <mergeCells count="5">
    <mergeCell ref="A1:P1"/>
    <mergeCell ref="P4:P7"/>
    <mergeCell ref="D4:I4"/>
    <mergeCell ref="D3:I3"/>
    <mergeCell ref="N5:N7"/>
  </mergeCells>
  <dataValidations count="5">
    <dataValidation type="list" allowBlank="1" showErrorMessage="1" errorTitle="Invalid Landuse" error="Please enter &quot;E&quot; for Existing Landuse OR &quot;F&quot; for Future Landuse." prompt="_x000a_" sqref="L53:L1048576" xr:uid="{00000000-0002-0000-0300-000000000000}">
      <formula1>Landuse</formula1>
    </dataValidation>
    <dataValidation type="list" allowBlank="1" showErrorMessage="1" errorTitle="Invalid Return Period" error="Please enter a valid Return Period.  Options include: 2, 5, 10, 25, 50, 100, or 500." sqref="M51:M1048576" xr:uid="{00000000-0002-0000-0300-000001000000}">
      <formula1>ReturnPeriods</formula1>
    </dataValidation>
    <dataValidation type="decimal" operator="greaterThanOrEqual" allowBlank="1" showInputMessage="1" showErrorMessage="1" errorTitle="Invalid Correction Area" error="Please enter a Correction Area that is numeric and greater than zero." sqref="N53:N1048576" xr:uid="{00000000-0002-0000-0300-000002000000}">
      <formula1>0</formula1>
    </dataValidation>
    <dataValidation type="decimal" allowBlank="1" showInputMessage="1" showErrorMessage="1" errorTitle="Invalid Imperviousness Value" error="Please enter an imperviousness value between 0 and 100." sqref="B41:C84 B98:C1048576" xr:uid="{00000000-0002-0000-0300-000003000000}">
      <formula1>0</formula1>
      <formula2>100</formula2>
    </dataValidation>
    <dataValidation type="decimal" operator="greaterThanOrEqual" allowBlank="1" showInputMessage="1" showErrorMessage="1" errorTitle="Invalid Rainfall Depth" error="Please enter a positive numeric rainfall depth." sqref="G51:H1048576" xr:uid="{00000000-0002-0000-0300-000004000000}">
      <formula1>0</formula1>
    </dataValidation>
  </dataValidations>
  <pageMargins left="0.7" right="0.7" top="0.75" bottom="0.75" header="0.3" footer="0.3"/>
  <pageSetup scale="51" fitToHeight="0"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defaultSize="0" print="0" autoFill="0" autoPict="0" macro="[0]!MultipleRunCUHP">
                <anchor moveWithCells="1" sizeWithCells="1">
                  <from>
                    <xdr:col>9</xdr:col>
                    <xdr:colOff>0</xdr:colOff>
                    <xdr:row>5</xdr:row>
                    <xdr:rowOff>0</xdr:rowOff>
                  </from>
                  <to>
                    <xdr:col>12</xdr:col>
                    <xdr:colOff>22860</xdr:colOff>
                    <xdr:row>6</xdr:row>
                    <xdr:rowOff>76200</xdr:rowOff>
                  </to>
                </anchor>
              </controlPr>
            </control>
          </mc:Choice>
        </mc:AlternateContent>
        <mc:AlternateContent xmlns:mc="http://schemas.openxmlformats.org/markup-compatibility/2006">
          <mc:Choice Requires="x14">
            <control shapeId="20483" r:id="rId5" name="Button 3">
              <controlPr defaultSize="0" print="0" autoFill="0" autoPict="0" macro="[0]!MultipleRunInfo">
                <anchor moveWithCells="1" sizeWithCells="1">
                  <from>
                    <xdr:col>0</xdr:col>
                    <xdr:colOff>0</xdr:colOff>
                    <xdr:row>2</xdr:row>
                    <xdr:rowOff>0</xdr:rowOff>
                  </from>
                  <to>
                    <xdr:col>1</xdr:col>
                    <xdr:colOff>640080</xdr:colOff>
                    <xdr:row>4</xdr:row>
                    <xdr:rowOff>60960</xdr:rowOff>
                  </to>
                </anchor>
              </controlPr>
            </control>
          </mc:Choice>
        </mc:AlternateContent>
        <mc:AlternateContent xmlns:mc="http://schemas.openxmlformats.org/markup-compatibility/2006">
          <mc:Choice Requires="x14">
            <control shapeId="20484" r:id="rId6" name="Button 4">
              <controlPr defaultSize="0" print="0" autoFill="0" autoPict="0" macro="[0]!ImportDistAreaRaingages">
                <anchor moveWithCells="1" sizeWithCells="1">
                  <from>
                    <xdr:col>4</xdr:col>
                    <xdr:colOff>571500</xdr:colOff>
                    <xdr:row>6</xdr:row>
                    <xdr:rowOff>7620</xdr:rowOff>
                  </from>
                  <to>
                    <xdr:col>6</xdr:col>
                    <xdr:colOff>601980</xdr:colOff>
                    <xdr:row>8</xdr:row>
                    <xdr:rowOff>76200</xdr:rowOff>
                  </to>
                </anchor>
              </controlPr>
            </control>
          </mc:Choice>
        </mc:AlternateContent>
        <mc:AlternateContent xmlns:mc="http://schemas.openxmlformats.org/markup-compatibility/2006">
          <mc:Choice Requires="x14">
            <control shapeId="20485" r:id="rId7" name="Button 5">
              <controlPr defaultSize="0" print="0" autoFill="0" autoPict="0" macro="[0]!CopySubcatchments">
                <anchor moveWithCells="1" sizeWithCells="1">
                  <from>
                    <xdr:col>0</xdr:col>
                    <xdr:colOff>723900</xdr:colOff>
                    <xdr:row>6</xdr:row>
                    <xdr:rowOff>22860</xdr:rowOff>
                  </from>
                  <to>
                    <xdr:col>2</xdr:col>
                    <xdr:colOff>373380</xdr:colOff>
                    <xdr:row>8</xdr:row>
                    <xdr:rowOff>83820</xdr:rowOff>
                  </to>
                </anchor>
              </controlPr>
            </control>
          </mc:Choice>
        </mc:AlternateContent>
        <mc:AlternateContent xmlns:mc="http://schemas.openxmlformats.org/markup-compatibility/2006">
          <mc:Choice Requires="x14">
            <control shapeId="20488" r:id="rId8" name="Button 8">
              <controlPr defaultSize="0" print="0" autoFill="0" autoPict="0" macro="[0]!clearMultipleRunsWS">
                <anchor moveWithCells="1" sizeWithCells="1">
                  <from>
                    <xdr:col>12</xdr:col>
                    <xdr:colOff>381000</xdr:colOff>
                    <xdr:row>1</xdr:row>
                    <xdr:rowOff>144780</xdr:rowOff>
                  </from>
                  <to>
                    <xdr:col>14</xdr:col>
                    <xdr:colOff>259080</xdr:colOff>
                    <xdr:row>2</xdr:row>
                    <xdr:rowOff>152400</xdr:rowOff>
                  </to>
                </anchor>
              </controlPr>
            </control>
          </mc:Choice>
        </mc:AlternateContent>
        <mc:AlternateContent xmlns:mc="http://schemas.openxmlformats.org/markup-compatibility/2006">
          <mc:Choice Requires="x14">
            <control shapeId="20501" r:id="rId9" name="Button 21">
              <controlPr defaultSize="0" print="0" autoFill="0" autoPict="0" macro="[0]!MultipleRunSWMM">
                <anchor moveWithCells="1" sizeWithCells="1">
                  <from>
                    <xdr:col>9</xdr:col>
                    <xdr:colOff>0</xdr:colOff>
                    <xdr:row>7</xdr:row>
                    <xdr:rowOff>22860</xdr:rowOff>
                  </from>
                  <to>
                    <xdr:col>12</xdr:col>
                    <xdr:colOff>22860</xdr:colOff>
                    <xdr:row>8</xdr:row>
                    <xdr:rowOff>99060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errorTitle="Invalid Entry" error="Please place an &quot;X&quot; in this cell if you would like to run the scenario on this row." xr:uid="{00000000-0002-0000-0300-000005000000}">
          <x14:formula1>
            <xm:f>'Program Data'!$Y$5:$Y$6</xm:f>
          </x14:formula1>
          <xm:sqref>J53:J1048576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RainGage_Template"/>
  <dimension ref="A3"/>
  <sheetViews>
    <sheetView workbookViewId="0">
      <selection activeCell="E9" sqref="E9"/>
    </sheetView>
  </sheetViews>
  <sheetFormatPr defaultRowHeight="13.2" x14ac:dyDescent="0.25"/>
  <sheetData>
    <row r="3" spans="1:1" ht="24.6" x14ac:dyDescent="0.4">
      <c r="A3" s="41" t="s">
        <v>73</v>
      </c>
    </row>
  </sheetData>
  <sheetProtection password="D09B" sheet="1" objects="1" scenarios="1" formatCells="0" formatColumns="0" formatRows="0"/>
  <dataConsolidate/>
  <phoneticPr fontId="0" type="noConversion"/>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DataSheet">
    <pageSetUpPr fitToPage="1"/>
  </sheetPr>
  <dimension ref="A1:AZ123"/>
  <sheetViews>
    <sheetView topLeftCell="A28" zoomScaleNormal="100" workbookViewId="0">
      <selection activeCell="P50" sqref="P50"/>
    </sheetView>
  </sheetViews>
  <sheetFormatPr defaultRowHeight="13.2" x14ac:dyDescent="0.25"/>
  <cols>
    <col min="1" max="1" width="14.33203125" customWidth="1"/>
    <col min="2" max="2" width="10" bestFit="1" customWidth="1"/>
    <col min="3" max="3" width="15.33203125" customWidth="1"/>
    <col min="4" max="4" width="10" customWidth="1"/>
    <col min="5" max="5" width="11.44140625" customWidth="1"/>
    <col min="9" max="9" width="12.109375" customWidth="1"/>
    <col min="12" max="12" width="12.44140625" customWidth="1"/>
    <col min="13" max="13" width="12.109375" customWidth="1"/>
    <col min="14" max="14" width="10.109375" customWidth="1"/>
    <col min="15" max="15" width="11.33203125" customWidth="1"/>
    <col min="16" max="16" width="10.109375" bestFit="1" customWidth="1"/>
    <col min="18" max="18" width="10.6640625" customWidth="1"/>
    <col min="25" max="25" width="12.88671875" customWidth="1"/>
    <col min="26" max="26" width="11.5546875" customWidth="1"/>
    <col min="27" max="27" width="11.44140625" customWidth="1"/>
    <col min="32" max="32" width="11" customWidth="1"/>
    <col min="41" max="41" width="9.88671875" customWidth="1"/>
    <col min="43" max="49" width="12.6640625" customWidth="1"/>
    <col min="52" max="52" width="9.109375" style="201"/>
  </cols>
  <sheetData>
    <row r="1" spans="1:52" ht="15.6" x14ac:dyDescent="0.3">
      <c r="A1" s="278" t="s">
        <v>11</v>
      </c>
      <c r="B1" s="278"/>
      <c r="C1" s="278"/>
      <c r="D1" s="278"/>
      <c r="H1" s="273" t="s">
        <v>36</v>
      </c>
      <c r="I1" s="273"/>
      <c r="J1" s="279"/>
      <c r="L1" s="274" t="s">
        <v>37</v>
      </c>
      <c r="M1" s="274"/>
      <c r="N1" s="274"/>
      <c r="P1" s="93"/>
      <c r="Q1" s="93"/>
      <c r="R1" s="93"/>
      <c r="S1" s="93"/>
      <c r="T1" s="93"/>
      <c r="U1" s="93"/>
    </row>
    <row r="2" spans="1:52" ht="13.8" thickBot="1" x14ac:dyDescent="0.3">
      <c r="A2" s="55" t="s">
        <v>225</v>
      </c>
      <c r="B2" s="50" t="s">
        <v>7</v>
      </c>
      <c r="C2" s="50" t="s">
        <v>8</v>
      </c>
      <c r="D2" s="50" t="s">
        <v>9</v>
      </c>
      <c r="H2" t="s">
        <v>1</v>
      </c>
      <c r="I2" s="275"/>
      <c r="J2" s="276"/>
      <c r="L2" t="s">
        <v>1</v>
      </c>
      <c r="M2" s="275"/>
      <c r="N2" s="275"/>
      <c r="P2" s="18"/>
      <c r="Q2" s="18"/>
      <c r="R2" s="18"/>
      <c r="S2" s="18"/>
      <c r="T2" s="18"/>
      <c r="U2" s="18"/>
      <c r="V2" s="18"/>
      <c r="W2" s="18"/>
      <c r="X2" s="18"/>
      <c r="Y2" s="18"/>
      <c r="Z2" s="18"/>
      <c r="AA2" s="18"/>
      <c r="AB2" s="18"/>
      <c r="AC2" s="18"/>
      <c r="AD2" s="18"/>
      <c r="AE2" s="18"/>
      <c r="AF2" s="18"/>
      <c r="AG2" s="18"/>
      <c r="AH2" s="18"/>
      <c r="AI2" s="18"/>
      <c r="AJ2" s="18"/>
      <c r="AK2" s="18"/>
      <c r="AL2" s="18"/>
      <c r="AM2" s="18"/>
    </row>
    <row r="3" spans="1:52" ht="13.8" thickBot="1" x14ac:dyDescent="0.3">
      <c r="A3" s="50">
        <v>0</v>
      </c>
      <c r="B3" s="51">
        <v>0</v>
      </c>
      <c r="C3" s="51">
        <v>-3.7100000000000002E-3</v>
      </c>
      <c r="D3" s="51">
        <v>0.16300000000000001</v>
      </c>
      <c r="H3" s="36" t="s">
        <v>69</v>
      </c>
      <c r="I3" s="37"/>
      <c r="L3" t="s">
        <v>51</v>
      </c>
      <c r="M3" s="4"/>
      <c r="N3" s="217" t="s">
        <v>224</v>
      </c>
      <c r="P3" s="283" t="s">
        <v>126</v>
      </c>
      <c r="Q3" s="284"/>
      <c r="R3" s="284"/>
      <c r="S3" s="284"/>
      <c r="T3" s="284"/>
      <c r="U3" s="284"/>
      <c r="V3" s="284"/>
      <c r="W3" s="285"/>
      <c r="Y3" s="9" t="s">
        <v>140</v>
      </c>
      <c r="AF3" s="280" t="s">
        <v>127</v>
      </c>
      <c r="AG3" s="281"/>
      <c r="AH3" s="281"/>
      <c r="AI3" s="281"/>
      <c r="AJ3" s="281"/>
      <c r="AK3" s="281"/>
      <c r="AL3" s="281"/>
      <c r="AM3" s="281"/>
      <c r="AN3" s="281"/>
      <c r="AO3" s="282"/>
      <c r="AP3" s="107"/>
      <c r="AQ3" s="280" t="s">
        <v>128</v>
      </c>
      <c r="AR3" s="281"/>
      <c r="AS3" s="281"/>
      <c r="AT3" s="281"/>
      <c r="AU3" s="281"/>
      <c r="AV3" s="281"/>
      <c r="AW3" s="282"/>
    </row>
    <row r="4" spans="1:52" ht="13.8" thickBot="1" x14ac:dyDescent="0.3">
      <c r="A4" s="50">
        <v>10</v>
      </c>
      <c r="B4" s="51">
        <v>2.3E-5</v>
      </c>
      <c r="C4" s="51">
        <v>-2.2399999999999998E-3</v>
      </c>
      <c r="D4" s="51">
        <v>0.14599999999999999</v>
      </c>
      <c r="F4" s="49"/>
      <c r="H4" s="38" t="s">
        <v>68</v>
      </c>
      <c r="L4" t="s">
        <v>33</v>
      </c>
      <c r="M4" s="4"/>
      <c r="N4" t="s">
        <v>34</v>
      </c>
      <c r="P4" s="286" t="s">
        <v>2</v>
      </c>
      <c r="Q4" s="283" t="s">
        <v>33</v>
      </c>
      <c r="R4" s="284"/>
      <c r="S4" s="284"/>
      <c r="T4" s="284"/>
      <c r="U4" s="284"/>
      <c r="V4" s="284"/>
      <c r="W4" s="285"/>
      <c r="X4" s="106"/>
      <c r="Y4" s="145" t="s">
        <v>144</v>
      </c>
      <c r="Z4" s="145" t="s">
        <v>137</v>
      </c>
      <c r="AA4" s="145" t="s">
        <v>33</v>
      </c>
      <c r="AF4" s="288" t="s">
        <v>129</v>
      </c>
      <c r="AG4" s="290" t="s">
        <v>130</v>
      </c>
      <c r="AH4" s="291"/>
      <c r="AI4" s="291"/>
      <c r="AJ4" s="291"/>
      <c r="AK4" s="291"/>
      <c r="AL4" s="291"/>
      <c r="AM4" s="291"/>
      <c r="AN4" s="291"/>
      <c r="AO4" s="292"/>
      <c r="AP4" s="107"/>
      <c r="AQ4" s="288" t="s">
        <v>129</v>
      </c>
      <c r="AR4" s="293" t="s">
        <v>130</v>
      </c>
      <c r="AS4" s="294"/>
      <c r="AT4" s="294"/>
      <c r="AU4" s="294"/>
      <c r="AV4" s="295"/>
      <c r="AW4" s="296"/>
    </row>
    <row r="5" spans="1:52" ht="13.8" thickBot="1" x14ac:dyDescent="0.3">
      <c r="A5" s="50">
        <v>40</v>
      </c>
      <c r="B5" s="51">
        <v>3.3000000000000002E-6</v>
      </c>
      <c r="C5" s="51">
        <v>-8.0099999999999995E-4</v>
      </c>
      <c r="D5" s="51">
        <v>0.12</v>
      </c>
      <c r="L5" t="s">
        <v>2</v>
      </c>
      <c r="M5" t="s">
        <v>49</v>
      </c>
      <c r="N5" t="s">
        <v>35</v>
      </c>
      <c r="P5" s="287"/>
      <c r="Q5" s="94">
        <v>2</v>
      </c>
      <c r="R5" s="95">
        <v>5</v>
      </c>
      <c r="S5" s="95">
        <v>10</v>
      </c>
      <c r="T5" s="96">
        <v>25</v>
      </c>
      <c r="U5" s="95">
        <v>50</v>
      </c>
      <c r="V5" s="95">
        <v>100</v>
      </c>
      <c r="W5" s="96">
        <v>500</v>
      </c>
      <c r="X5" s="97"/>
      <c r="Y5" s="147" t="s">
        <v>143</v>
      </c>
      <c r="Z5" s="147" t="s">
        <v>138</v>
      </c>
      <c r="AA5" s="42" t="s">
        <v>187</v>
      </c>
      <c r="AF5" s="289"/>
      <c r="AG5" s="108">
        <v>2</v>
      </c>
      <c r="AH5" s="109">
        <v>5</v>
      </c>
      <c r="AI5" s="109">
        <v>10</v>
      </c>
      <c r="AJ5" s="109">
        <v>15</v>
      </c>
      <c r="AK5" s="109">
        <v>20</v>
      </c>
      <c r="AL5" s="109">
        <v>30</v>
      </c>
      <c r="AM5" s="109">
        <v>40</v>
      </c>
      <c r="AN5" s="109">
        <v>50</v>
      </c>
      <c r="AO5" s="110">
        <v>75</v>
      </c>
      <c r="AP5" s="107"/>
      <c r="AQ5" s="289"/>
      <c r="AR5" s="111">
        <v>15</v>
      </c>
      <c r="AS5" s="112">
        <v>20</v>
      </c>
      <c r="AT5" s="112">
        <v>30</v>
      </c>
      <c r="AU5" s="112">
        <v>40</v>
      </c>
      <c r="AV5" s="113">
        <v>50</v>
      </c>
      <c r="AW5" s="114">
        <v>75</v>
      </c>
    </row>
    <row r="6" spans="1:52" x14ac:dyDescent="0.25">
      <c r="A6" s="218" t="s">
        <v>226</v>
      </c>
      <c r="B6" s="42"/>
      <c r="C6" s="42"/>
      <c r="D6" s="42"/>
      <c r="E6" s="218" t="s">
        <v>226</v>
      </c>
      <c r="F6" s="42"/>
      <c r="G6" s="42"/>
      <c r="H6" t="s">
        <v>2</v>
      </c>
      <c r="I6" t="s">
        <v>49</v>
      </c>
      <c r="L6" s="18">
        <v>3.472222222222222E-3</v>
      </c>
      <c r="M6" t="e">
        <f>M3*N6</f>
        <v>#N/A</v>
      </c>
      <c r="N6" t="e">
        <f>HLOOKUP(M4,Table4_2,2,FALSE)</f>
        <v>#N/A</v>
      </c>
      <c r="P6" s="99">
        <v>3.472222222222222E-3</v>
      </c>
      <c r="Q6" s="102">
        <v>0.02</v>
      </c>
      <c r="R6" s="102">
        <v>0.02</v>
      </c>
      <c r="S6" s="102">
        <v>0.02</v>
      </c>
      <c r="T6" s="102">
        <v>1.2999999999999999E-2</v>
      </c>
      <c r="U6" s="102">
        <v>1.2999999999999999E-2</v>
      </c>
      <c r="V6" s="103">
        <v>0.01</v>
      </c>
      <c r="W6" s="102">
        <v>0.01</v>
      </c>
      <c r="X6" s="97"/>
      <c r="Y6" s="98"/>
      <c r="Z6" s="148" t="s">
        <v>139</v>
      </c>
      <c r="AA6" s="146">
        <v>2</v>
      </c>
      <c r="AF6" s="115">
        <v>3.472222222222222E-3</v>
      </c>
      <c r="AG6" s="116">
        <v>1</v>
      </c>
      <c r="AH6" s="117">
        <v>1</v>
      </c>
      <c r="AI6" s="117">
        <v>1</v>
      </c>
      <c r="AJ6" s="117">
        <v>1</v>
      </c>
      <c r="AK6" s="117">
        <v>1</v>
      </c>
      <c r="AL6" s="117">
        <v>1</v>
      </c>
      <c r="AM6" s="117">
        <v>1</v>
      </c>
      <c r="AN6" s="117">
        <v>1</v>
      </c>
      <c r="AO6" s="118">
        <v>1</v>
      </c>
      <c r="AP6" s="119"/>
      <c r="AQ6" s="120">
        <v>3.472222222222222E-3</v>
      </c>
      <c r="AR6" s="121">
        <v>1.1499999999999999</v>
      </c>
      <c r="AS6" s="116">
        <v>1.1499999999999999</v>
      </c>
      <c r="AT6" s="116">
        <v>1.1499999999999999</v>
      </c>
      <c r="AU6" s="116">
        <v>1.1499999999999999</v>
      </c>
      <c r="AV6" s="117">
        <v>1.1499999999999999</v>
      </c>
      <c r="AW6" s="118">
        <v>1.1000000000000001</v>
      </c>
    </row>
    <row r="7" spans="1:52" x14ac:dyDescent="0.25">
      <c r="A7" s="55" t="s">
        <v>220</v>
      </c>
      <c r="B7" s="55" t="s">
        <v>7</v>
      </c>
      <c r="C7" s="55" t="s">
        <v>8</v>
      </c>
      <c r="D7" s="55" t="s">
        <v>9</v>
      </c>
      <c r="E7" s="55" t="s">
        <v>221</v>
      </c>
      <c r="F7" s="55" t="s">
        <v>7</v>
      </c>
      <c r="G7" s="55" t="s">
        <v>8</v>
      </c>
      <c r="I7" t="s">
        <v>38</v>
      </c>
      <c r="J7">
        <v>6</v>
      </c>
      <c r="L7" s="18">
        <v>6.9444444444444441E-3</v>
      </c>
      <c r="M7" t="e">
        <f>M3*N7</f>
        <v>#N/A</v>
      </c>
      <c r="N7" t="e">
        <f>HLOOKUP(M4,Table4_2,3,FALSE)</f>
        <v>#N/A</v>
      </c>
      <c r="P7" s="100">
        <v>6.9444444444444441E-3</v>
      </c>
      <c r="Q7" s="19">
        <v>0.04</v>
      </c>
      <c r="R7" s="19">
        <v>3.6999999999999998E-2</v>
      </c>
      <c r="S7" s="19">
        <v>3.6999999999999998E-2</v>
      </c>
      <c r="T7" s="19">
        <v>3.5000000000000003E-2</v>
      </c>
      <c r="U7" s="19">
        <v>3.5000000000000003E-2</v>
      </c>
      <c r="V7" s="33">
        <v>0.03</v>
      </c>
      <c r="W7" s="19">
        <v>0.03</v>
      </c>
      <c r="X7" s="97"/>
      <c r="Y7" s="98"/>
      <c r="Z7" s="98"/>
      <c r="AA7" s="149">
        <v>5</v>
      </c>
      <c r="AF7" s="122">
        <v>6.9444444444444441E-3</v>
      </c>
      <c r="AG7" s="123">
        <v>1</v>
      </c>
      <c r="AH7" s="124">
        <v>1</v>
      </c>
      <c r="AI7" s="124">
        <v>1</v>
      </c>
      <c r="AJ7" s="124">
        <v>1</v>
      </c>
      <c r="AK7" s="124">
        <v>1</v>
      </c>
      <c r="AL7" s="124">
        <v>1</v>
      </c>
      <c r="AM7" s="124">
        <v>1</v>
      </c>
      <c r="AN7" s="124">
        <v>1</v>
      </c>
      <c r="AO7" s="125">
        <v>1</v>
      </c>
      <c r="AP7" s="119"/>
      <c r="AQ7" s="126">
        <v>6.9444444444444441E-3</v>
      </c>
      <c r="AR7" s="127">
        <v>1.1499999999999999</v>
      </c>
      <c r="AS7" s="123">
        <v>1.1499999999999999</v>
      </c>
      <c r="AT7" s="123">
        <v>1.1499999999999999</v>
      </c>
      <c r="AU7" s="123">
        <v>1.1499999999999999</v>
      </c>
      <c r="AV7" s="128">
        <v>1.1499999999999999</v>
      </c>
      <c r="AW7" s="129">
        <v>1.1000000000000001</v>
      </c>
    </row>
    <row r="8" spans="1:52" x14ac:dyDescent="0.25">
      <c r="A8" s="55">
        <v>0</v>
      </c>
      <c r="B8" s="219">
        <v>5.9999999999999995E-4</v>
      </c>
      <c r="C8" s="219">
        <v>0</v>
      </c>
      <c r="D8" s="219">
        <v>2.2999999999999998</v>
      </c>
      <c r="E8" s="219" t="s">
        <v>222</v>
      </c>
      <c r="F8" s="219">
        <v>1.3</v>
      </c>
      <c r="G8" s="219">
        <v>0.45</v>
      </c>
      <c r="L8" s="18">
        <v>1.0416666666666701E-2</v>
      </c>
      <c r="M8" t="e">
        <f>M3*N8</f>
        <v>#N/A</v>
      </c>
      <c r="N8" t="e">
        <f>HLOOKUP(M4,Table4_2,4,FALSE)</f>
        <v>#N/A</v>
      </c>
      <c r="P8" s="100">
        <v>1.0416666666666701E-2</v>
      </c>
      <c r="Q8" s="19">
        <v>8.4000000000000005E-2</v>
      </c>
      <c r="R8" s="19">
        <v>8.6999999999999994E-2</v>
      </c>
      <c r="S8" s="19">
        <v>8.2000000000000003E-2</v>
      </c>
      <c r="T8" s="19">
        <v>0.05</v>
      </c>
      <c r="U8" s="19">
        <v>0.05</v>
      </c>
      <c r="V8" s="33">
        <v>4.5999999999999999E-2</v>
      </c>
      <c r="W8" s="19">
        <v>4.5999999999999999E-2</v>
      </c>
      <c r="X8" s="97"/>
      <c r="Y8" s="98"/>
      <c r="Z8" s="98"/>
      <c r="AA8" s="149">
        <v>10</v>
      </c>
      <c r="AF8" s="122">
        <v>1.0416666666666701E-2</v>
      </c>
      <c r="AG8" s="123">
        <v>1</v>
      </c>
      <c r="AH8" s="124">
        <v>0.97</v>
      </c>
      <c r="AI8" s="124">
        <v>0.94</v>
      </c>
      <c r="AJ8" s="124">
        <v>0.91</v>
      </c>
      <c r="AK8" s="124">
        <v>0.9</v>
      </c>
      <c r="AL8" s="124">
        <v>0.85</v>
      </c>
      <c r="AM8" s="124">
        <v>0.75</v>
      </c>
      <c r="AN8" s="124">
        <v>0.65</v>
      </c>
      <c r="AO8" s="125">
        <v>0.56000000000000005</v>
      </c>
      <c r="AP8" s="119"/>
      <c r="AQ8" s="126">
        <v>1.0416666666666701E-2</v>
      </c>
      <c r="AR8" s="127">
        <v>1.1499999999999999</v>
      </c>
      <c r="AS8" s="123">
        <v>1.1499999999999999</v>
      </c>
      <c r="AT8" s="123">
        <v>1.1499999999999999</v>
      </c>
      <c r="AU8" s="123">
        <v>1.1499999999999999</v>
      </c>
      <c r="AV8" s="128">
        <v>1.1499999999999999</v>
      </c>
      <c r="AW8" s="129">
        <v>1.1000000000000001</v>
      </c>
    </row>
    <row r="9" spans="1:52" x14ac:dyDescent="0.25">
      <c r="A9" s="55">
        <v>25</v>
      </c>
      <c r="B9" s="219">
        <v>-5.0000000000000001E-4</v>
      </c>
      <c r="C9" s="219">
        <v>0.12</v>
      </c>
      <c r="D9" s="219">
        <v>0</v>
      </c>
      <c r="E9" s="219" t="s">
        <v>223</v>
      </c>
      <c r="F9" s="219">
        <v>1</v>
      </c>
      <c r="G9" s="219">
        <v>0.3</v>
      </c>
      <c r="L9" s="18">
        <v>1.38888888888889E-2</v>
      </c>
      <c r="M9" t="e">
        <f>M3*N9</f>
        <v>#N/A</v>
      </c>
      <c r="N9" t="e">
        <f>HLOOKUP(M4,Table4_2,5,FALSE)</f>
        <v>#N/A</v>
      </c>
      <c r="P9" s="100">
        <v>1.38888888888889E-2</v>
      </c>
      <c r="Q9" s="19">
        <v>0.16</v>
      </c>
      <c r="R9" s="19">
        <v>0.153</v>
      </c>
      <c r="S9" s="19">
        <v>0.15</v>
      </c>
      <c r="T9" s="19">
        <v>0.08</v>
      </c>
      <c r="U9" s="19">
        <v>0.08</v>
      </c>
      <c r="V9" s="33">
        <v>0.08</v>
      </c>
      <c r="W9" s="19">
        <v>0.08</v>
      </c>
      <c r="X9" s="97"/>
      <c r="Y9" s="98"/>
      <c r="Z9" s="98"/>
      <c r="AA9" s="149">
        <v>25</v>
      </c>
      <c r="AF9" s="122">
        <v>1.38888888888889E-2</v>
      </c>
      <c r="AG9" s="123">
        <v>1</v>
      </c>
      <c r="AH9" s="124">
        <v>0.86</v>
      </c>
      <c r="AI9" s="124">
        <v>0.75</v>
      </c>
      <c r="AJ9" s="124">
        <v>0.68</v>
      </c>
      <c r="AK9" s="124">
        <v>0.61</v>
      </c>
      <c r="AL9" s="124">
        <v>0.55000000000000004</v>
      </c>
      <c r="AM9" s="124">
        <v>0.48</v>
      </c>
      <c r="AN9" s="124">
        <v>0.42</v>
      </c>
      <c r="AO9" s="125">
        <v>0.35</v>
      </c>
      <c r="AP9" s="119"/>
      <c r="AQ9" s="126">
        <v>1.38888888888889E-2</v>
      </c>
      <c r="AR9" s="127">
        <v>1.25</v>
      </c>
      <c r="AS9" s="123">
        <v>1.18</v>
      </c>
      <c r="AT9" s="123">
        <v>1.1000000000000001</v>
      </c>
      <c r="AU9" s="123">
        <v>1.05</v>
      </c>
      <c r="AV9" s="128">
        <v>1</v>
      </c>
      <c r="AW9" s="129">
        <v>0.9</v>
      </c>
    </row>
    <row r="10" spans="1:52" x14ac:dyDescent="0.25">
      <c r="G10" s="6"/>
      <c r="H10" s="6"/>
      <c r="L10" s="18">
        <v>1.7361111111111101E-2</v>
      </c>
      <c r="M10" t="e">
        <f>M3*N10</f>
        <v>#N/A</v>
      </c>
      <c r="N10" t="e">
        <f>HLOOKUP(M4,Table4_2,6,FALSE)</f>
        <v>#N/A</v>
      </c>
      <c r="P10" s="100">
        <v>1.7361111111111101E-2</v>
      </c>
      <c r="Q10" s="19">
        <v>0.25</v>
      </c>
      <c r="R10" s="19">
        <v>0.25</v>
      </c>
      <c r="S10" s="19">
        <v>0.25</v>
      </c>
      <c r="T10" s="19">
        <v>0.15</v>
      </c>
      <c r="U10" s="19">
        <v>0.15</v>
      </c>
      <c r="V10" s="33">
        <v>0.14000000000000001</v>
      </c>
      <c r="W10" s="19">
        <v>0.14000000000000001</v>
      </c>
      <c r="X10" s="97"/>
      <c r="Y10" s="35"/>
      <c r="Z10" s="35"/>
      <c r="AA10" s="149">
        <v>50</v>
      </c>
      <c r="AF10" s="122">
        <v>1.7361111111111101E-2</v>
      </c>
      <c r="AG10" s="123">
        <v>1</v>
      </c>
      <c r="AH10" s="124">
        <v>0.86</v>
      </c>
      <c r="AI10" s="124">
        <v>0.75</v>
      </c>
      <c r="AJ10" s="124">
        <v>0.68</v>
      </c>
      <c r="AK10" s="124">
        <v>0.61</v>
      </c>
      <c r="AL10" s="124">
        <v>0.55000000000000004</v>
      </c>
      <c r="AM10" s="124">
        <v>0.48</v>
      </c>
      <c r="AN10" s="124">
        <v>0.42</v>
      </c>
      <c r="AO10" s="125">
        <v>0.35</v>
      </c>
      <c r="AP10" s="119"/>
      <c r="AQ10" s="126">
        <v>1.7361111111111101E-2</v>
      </c>
      <c r="AR10" s="127">
        <v>0.73</v>
      </c>
      <c r="AS10" s="123">
        <v>0.69</v>
      </c>
      <c r="AT10" s="123">
        <v>0.64</v>
      </c>
      <c r="AU10" s="123">
        <v>0.6</v>
      </c>
      <c r="AV10" s="128">
        <v>0.57999999999999996</v>
      </c>
      <c r="AW10" s="129">
        <v>0.55000000000000004</v>
      </c>
      <c r="AZ10" s="147" t="s">
        <v>151</v>
      </c>
    </row>
    <row r="11" spans="1:52" ht="15.6" x14ac:dyDescent="0.3">
      <c r="A11" s="278" t="s">
        <v>77</v>
      </c>
      <c r="B11" s="278"/>
      <c r="C11" s="278"/>
      <c r="D11" s="278"/>
      <c r="E11" s="278"/>
      <c r="F11" s="278"/>
      <c r="G11" s="278"/>
      <c r="H11" s="278"/>
      <c r="I11" s="278"/>
      <c r="L11" s="18">
        <v>2.0833333333333301E-2</v>
      </c>
      <c r="M11" t="e">
        <f>M3*N11</f>
        <v>#N/A</v>
      </c>
      <c r="N11" t="e">
        <f>HLOOKUP(M4,Table4_2,7,FALSE)</f>
        <v>#N/A</v>
      </c>
      <c r="P11" s="100">
        <v>2.0833333333333301E-2</v>
      </c>
      <c r="Q11" s="19">
        <v>0.14000000000000001</v>
      </c>
      <c r="R11" s="19">
        <v>0.13</v>
      </c>
      <c r="S11" s="19">
        <v>0.12</v>
      </c>
      <c r="T11" s="19">
        <v>0.25</v>
      </c>
      <c r="U11" s="19">
        <v>0.25</v>
      </c>
      <c r="V11" s="33">
        <v>0.25</v>
      </c>
      <c r="W11" s="19">
        <v>0.25</v>
      </c>
      <c r="AA11" s="149">
        <v>100</v>
      </c>
      <c r="AF11" s="122">
        <v>2.0833333333333301E-2</v>
      </c>
      <c r="AG11" s="123">
        <v>1</v>
      </c>
      <c r="AH11" s="124">
        <v>0.86</v>
      </c>
      <c r="AI11" s="124">
        <v>0.75</v>
      </c>
      <c r="AJ11" s="124">
        <v>0.68</v>
      </c>
      <c r="AK11" s="124">
        <v>0.61</v>
      </c>
      <c r="AL11" s="124">
        <v>0.55000000000000004</v>
      </c>
      <c r="AM11" s="124">
        <v>0.48</v>
      </c>
      <c r="AN11" s="124">
        <v>0.42</v>
      </c>
      <c r="AO11" s="125">
        <v>0.42</v>
      </c>
      <c r="AP11" s="119"/>
      <c r="AQ11" s="126">
        <v>2.0833333333333301E-2</v>
      </c>
      <c r="AR11" s="127">
        <v>0.73</v>
      </c>
      <c r="AS11" s="123">
        <v>0.69</v>
      </c>
      <c r="AT11" s="123">
        <v>0.64</v>
      </c>
      <c r="AU11" s="123">
        <v>0.6</v>
      </c>
      <c r="AV11" s="128">
        <v>0.57999999999999996</v>
      </c>
      <c r="AW11" s="129">
        <v>0.55000000000000004</v>
      </c>
      <c r="AZ11" s="199"/>
    </row>
    <row r="12" spans="1:52" x14ac:dyDescent="0.25">
      <c r="A12" s="277" t="s">
        <v>12</v>
      </c>
      <c r="B12" s="277"/>
      <c r="C12" s="277"/>
      <c r="D12" s="277" t="s">
        <v>13</v>
      </c>
      <c r="E12" s="277"/>
      <c r="F12" s="277"/>
      <c r="G12" s="277" t="s">
        <v>14</v>
      </c>
      <c r="H12" s="277"/>
      <c r="I12" s="277"/>
      <c r="L12" s="18">
        <v>2.43055555555555E-2</v>
      </c>
      <c r="M12" t="e">
        <f>M3*N12</f>
        <v>#N/A</v>
      </c>
      <c r="N12" t="e">
        <f>HLOOKUP(M4,Table4_2,8,FALSE)</f>
        <v>#N/A</v>
      </c>
      <c r="P12" s="100">
        <v>2.43055555555555E-2</v>
      </c>
      <c r="Q12" s="19">
        <v>6.3E-2</v>
      </c>
      <c r="R12" s="19">
        <v>5.8000000000000003E-2</v>
      </c>
      <c r="S12" s="19">
        <v>5.6000000000000001E-2</v>
      </c>
      <c r="T12" s="19">
        <v>0.12</v>
      </c>
      <c r="U12" s="19">
        <v>0.12</v>
      </c>
      <c r="V12" s="33">
        <v>0.14000000000000001</v>
      </c>
      <c r="W12" s="19">
        <v>0.14000000000000001</v>
      </c>
      <c r="AA12" s="146">
        <v>500</v>
      </c>
      <c r="AF12" s="122">
        <v>2.43055555555555E-2</v>
      </c>
      <c r="AG12" s="123">
        <v>1</v>
      </c>
      <c r="AH12" s="124">
        <v>0.97</v>
      </c>
      <c r="AI12" s="124">
        <v>0.94</v>
      </c>
      <c r="AJ12" s="124">
        <v>0.91</v>
      </c>
      <c r="AK12" s="124">
        <v>0.9</v>
      </c>
      <c r="AL12" s="124">
        <v>0.9</v>
      </c>
      <c r="AM12" s="124">
        <v>0.9</v>
      </c>
      <c r="AN12" s="124">
        <v>0.9</v>
      </c>
      <c r="AO12" s="125">
        <v>0.89</v>
      </c>
      <c r="AP12" s="119"/>
      <c r="AQ12" s="126">
        <v>2.43055555555555E-2</v>
      </c>
      <c r="AR12" s="127">
        <v>0.73</v>
      </c>
      <c r="AS12" s="123">
        <v>0.69</v>
      </c>
      <c r="AT12" s="123">
        <v>0.64</v>
      </c>
      <c r="AU12" s="123">
        <v>0.6</v>
      </c>
      <c r="AV12" s="128">
        <v>0.57999999999999996</v>
      </c>
      <c r="AW12" s="129">
        <v>0.55000000000000004</v>
      </c>
      <c r="AZ12" s="199"/>
    </row>
    <row r="13" spans="1:52" x14ac:dyDescent="0.25">
      <c r="A13" s="53" t="s">
        <v>80</v>
      </c>
      <c r="B13" s="52" t="s">
        <v>7</v>
      </c>
      <c r="C13" s="52" t="s">
        <v>8</v>
      </c>
      <c r="D13" s="53" t="s">
        <v>80</v>
      </c>
      <c r="E13" s="52" t="s">
        <v>7</v>
      </c>
      <c r="F13" s="52" t="s">
        <v>8</v>
      </c>
      <c r="G13" s="53" t="s">
        <v>80</v>
      </c>
      <c r="H13" s="52" t="s">
        <v>7</v>
      </c>
      <c r="I13" s="52" t="s">
        <v>8</v>
      </c>
      <c r="L13" s="18">
        <v>2.7777777777777801E-2</v>
      </c>
      <c r="M13" t="e">
        <f>M3*N13</f>
        <v>#N/A</v>
      </c>
      <c r="N13" t="e">
        <f>HLOOKUP(M4,Table4_2,9,FALSE)</f>
        <v>#N/A</v>
      </c>
      <c r="P13" s="100">
        <v>2.7777777777777801E-2</v>
      </c>
      <c r="Q13" s="19">
        <v>0.05</v>
      </c>
      <c r="R13" s="19">
        <v>4.3999999999999997E-2</v>
      </c>
      <c r="S13" s="19">
        <v>4.2999999999999997E-2</v>
      </c>
      <c r="T13" s="19">
        <v>0.08</v>
      </c>
      <c r="U13" s="19">
        <v>0.08</v>
      </c>
      <c r="V13" s="33">
        <v>0.08</v>
      </c>
      <c r="W13" s="19">
        <v>0.08</v>
      </c>
      <c r="AF13" s="122">
        <v>2.7777777777777801E-2</v>
      </c>
      <c r="AG13" s="123">
        <v>1</v>
      </c>
      <c r="AH13" s="124">
        <v>0.97</v>
      </c>
      <c r="AI13" s="124">
        <v>0.94</v>
      </c>
      <c r="AJ13" s="124">
        <v>0.91</v>
      </c>
      <c r="AK13" s="124">
        <v>0.9</v>
      </c>
      <c r="AL13" s="124">
        <v>0.9</v>
      </c>
      <c r="AM13" s="124">
        <v>0.9</v>
      </c>
      <c r="AN13" s="124">
        <v>0.9</v>
      </c>
      <c r="AO13" s="125">
        <v>0.89</v>
      </c>
      <c r="AP13" s="119"/>
      <c r="AQ13" s="126">
        <v>2.7777777777777801E-2</v>
      </c>
      <c r="AR13" s="127">
        <v>1.05</v>
      </c>
      <c r="AS13" s="123">
        <v>1.02</v>
      </c>
      <c r="AT13" s="123">
        <v>0.95</v>
      </c>
      <c r="AU13" s="123">
        <v>0.9</v>
      </c>
      <c r="AV13" s="128">
        <v>0.85</v>
      </c>
      <c r="AW13" s="129">
        <v>0.8</v>
      </c>
      <c r="AZ13" s="199"/>
    </row>
    <row r="14" spans="1:52" x14ac:dyDescent="0.25">
      <c r="A14" s="52">
        <v>0</v>
      </c>
      <c r="B14" s="54">
        <v>2</v>
      </c>
      <c r="C14" s="54">
        <v>0</v>
      </c>
      <c r="D14" s="52">
        <v>0</v>
      </c>
      <c r="E14" s="54">
        <v>1.1000000000000001</v>
      </c>
      <c r="F14" s="54">
        <v>0</v>
      </c>
      <c r="G14" s="52">
        <v>0</v>
      </c>
      <c r="H14" s="54">
        <v>0.5</v>
      </c>
      <c r="I14" s="54">
        <v>0</v>
      </c>
      <c r="L14" s="18">
        <v>3.125E-2</v>
      </c>
      <c r="M14" t="e">
        <f>M3*N14</f>
        <v>#N/A</v>
      </c>
      <c r="N14" t="e">
        <f>HLOOKUP(M4,Table4_2,10,FALSE)</f>
        <v>#N/A</v>
      </c>
      <c r="P14" s="100">
        <v>3.125E-2</v>
      </c>
      <c r="Q14" s="19">
        <v>0.03</v>
      </c>
      <c r="R14" s="19">
        <v>3.5999999999999997E-2</v>
      </c>
      <c r="S14" s="19">
        <v>3.7999999999999999E-2</v>
      </c>
      <c r="T14" s="19">
        <v>0.05</v>
      </c>
      <c r="U14" s="19">
        <v>0.05</v>
      </c>
      <c r="V14" s="33">
        <v>6.2E-2</v>
      </c>
      <c r="W14" s="19">
        <v>6.2E-2</v>
      </c>
      <c r="AF14" s="122">
        <v>3.125E-2</v>
      </c>
      <c r="AG14" s="123">
        <v>1</v>
      </c>
      <c r="AH14" s="124">
        <v>1</v>
      </c>
      <c r="AI14" s="124">
        <v>1</v>
      </c>
      <c r="AJ14" s="124">
        <v>1.02</v>
      </c>
      <c r="AK14" s="124">
        <v>1.02</v>
      </c>
      <c r="AL14" s="124">
        <v>1.01</v>
      </c>
      <c r="AM14" s="124">
        <v>1.01</v>
      </c>
      <c r="AN14" s="124">
        <v>1.01</v>
      </c>
      <c r="AO14" s="125">
        <v>1</v>
      </c>
      <c r="AP14" s="119"/>
      <c r="AQ14" s="126">
        <v>3.125E-2</v>
      </c>
      <c r="AR14" s="127">
        <v>1.2</v>
      </c>
      <c r="AS14" s="123">
        <v>1.2</v>
      </c>
      <c r="AT14" s="123">
        <v>1.2</v>
      </c>
      <c r="AU14" s="123">
        <v>1.1499999999999999</v>
      </c>
      <c r="AV14" s="124">
        <v>1.05</v>
      </c>
      <c r="AW14" s="125">
        <v>0.95</v>
      </c>
      <c r="AZ14" s="199"/>
    </row>
    <row r="15" spans="1:52" x14ac:dyDescent="0.25">
      <c r="A15" s="52">
        <v>10</v>
      </c>
      <c r="B15" s="54">
        <v>2</v>
      </c>
      <c r="C15" s="54">
        <v>0</v>
      </c>
      <c r="D15" s="52">
        <v>10</v>
      </c>
      <c r="E15" s="54">
        <v>1.2</v>
      </c>
      <c r="F15" s="54">
        <v>-0.01</v>
      </c>
      <c r="G15" s="52">
        <v>10</v>
      </c>
      <c r="H15" s="54">
        <v>0.5</v>
      </c>
      <c r="I15" s="54">
        <v>0</v>
      </c>
      <c r="L15" s="18">
        <v>3.4722222222222203E-2</v>
      </c>
      <c r="M15" t="e">
        <f>M3*N15</f>
        <v>#N/A</v>
      </c>
      <c r="N15" t="e">
        <f>HLOOKUP(M4,Table4_2,11,FALSE)</f>
        <v>#N/A</v>
      </c>
      <c r="P15" s="100">
        <v>3.4722222222222203E-2</v>
      </c>
      <c r="Q15" s="19">
        <v>0.03</v>
      </c>
      <c r="R15" s="19">
        <v>3.5999999999999997E-2</v>
      </c>
      <c r="S15" s="19">
        <v>3.2000000000000001E-2</v>
      </c>
      <c r="T15" s="19">
        <v>0.05</v>
      </c>
      <c r="U15" s="19">
        <v>0.05</v>
      </c>
      <c r="V15" s="33">
        <v>0.05</v>
      </c>
      <c r="W15" s="19">
        <v>0.05</v>
      </c>
      <c r="AF15" s="122">
        <v>3.4722222222222203E-2</v>
      </c>
      <c r="AG15" s="123">
        <v>1</v>
      </c>
      <c r="AH15" s="124">
        <v>1</v>
      </c>
      <c r="AI15" s="124">
        <v>1</v>
      </c>
      <c r="AJ15" s="124">
        <v>1.02</v>
      </c>
      <c r="AK15" s="124">
        <v>1.02</v>
      </c>
      <c r="AL15" s="124">
        <v>1.01</v>
      </c>
      <c r="AM15" s="124">
        <v>1.01</v>
      </c>
      <c r="AN15" s="124">
        <v>1.01</v>
      </c>
      <c r="AO15" s="125">
        <v>1</v>
      </c>
      <c r="AP15" s="119"/>
      <c r="AQ15" s="126">
        <v>3.4722222222222203E-2</v>
      </c>
      <c r="AR15" s="127">
        <v>1.1499999999999999</v>
      </c>
      <c r="AS15" s="123">
        <v>1.1499999999999999</v>
      </c>
      <c r="AT15" s="123">
        <v>1.1499999999999999</v>
      </c>
      <c r="AU15" s="123">
        <v>1.1499999999999999</v>
      </c>
      <c r="AV15" s="124">
        <v>1.05</v>
      </c>
      <c r="AW15" s="125">
        <v>0.95</v>
      </c>
      <c r="AZ15" s="199"/>
    </row>
    <row r="16" spans="1:52" x14ac:dyDescent="0.25">
      <c r="A16" s="52">
        <v>20</v>
      </c>
      <c r="B16" s="54">
        <v>2</v>
      </c>
      <c r="C16" s="54">
        <v>0</v>
      </c>
      <c r="D16" s="52">
        <v>20</v>
      </c>
      <c r="E16" s="54">
        <v>1.4</v>
      </c>
      <c r="F16" s="54">
        <v>-0.05</v>
      </c>
      <c r="G16" s="52">
        <v>20</v>
      </c>
      <c r="H16" s="54">
        <v>0.5</v>
      </c>
      <c r="I16" s="54">
        <v>0</v>
      </c>
      <c r="L16" s="18">
        <v>3.8194444444444399E-2</v>
      </c>
      <c r="M16" t="e">
        <f>M3*N16</f>
        <v>#N/A</v>
      </c>
      <c r="N16" t="e">
        <f>HLOOKUP(M4,Table4_2,12,FALSE)</f>
        <v>#N/A</v>
      </c>
      <c r="P16" s="100">
        <v>3.8194444444444399E-2</v>
      </c>
      <c r="Q16" s="19">
        <v>0.03</v>
      </c>
      <c r="R16" s="19">
        <v>0.03</v>
      </c>
      <c r="S16" s="19">
        <v>3.2000000000000001E-2</v>
      </c>
      <c r="T16" s="19">
        <v>3.2000000000000001E-2</v>
      </c>
      <c r="U16" s="19">
        <v>3.2000000000000001E-2</v>
      </c>
      <c r="V16" s="33">
        <v>0.04</v>
      </c>
      <c r="W16" s="19">
        <v>0.04</v>
      </c>
      <c r="AF16" s="122">
        <v>3.8194444444444399E-2</v>
      </c>
      <c r="AG16" s="123">
        <v>1</v>
      </c>
      <c r="AH16" s="124">
        <v>1</v>
      </c>
      <c r="AI16" s="124">
        <v>1</v>
      </c>
      <c r="AJ16" s="124">
        <v>1.02</v>
      </c>
      <c r="AK16" s="124">
        <v>1.02</v>
      </c>
      <c r="AL16" s="124">
        <v>1.01</v>
      </c>
      <c r="AM16" s="124">
        <v>1.01</v>
      </c>
      <c r="AN16" s="124">
        <v>1.01</v>
      </c>
      <c r="AO16" s="125">
        <v>1</v>
      </c>
      <c r="AP16" s="119"/>
      <c r="AQ16" s="126">
        <v>3.8194444444444399E-2</v>
      </c>
      <c r="AR16" s="127">
        <v>1.1499999999999999</v>
      </c>
      <c r="AS16" s="123">
        <v>1.1499999999999999</v>
      </c>
      <c r="AT16" s="123">
        <v>1.1499999999999999</v>
      </c>
      <c r="AU16" s="123">
        <v>1.1499999999999999</v>
      </c>
      <c r="AV16" s="124">
        <v>1.1499999999999999</v>
      </c>
      <c r="AW16" s="125">
        <v>1.1499999999999999</v>
      </c>
      <c r="AZ16" s="199"/>
    </row>
    <row r="17" spans="1:52" x14ac:dyDescent="0.25">
      <c r="A17" s="52">
        <v>30</v>
      </c>
      <c r="B17" s="54">
        <v>2</v>
      </c>
      <c r="C17" s="54">
        <v>0</v>
      </c>
      <c r="D17" s="52">
        <v>30</v>
      </c>
      <c r="E17" s="54">
        <v>1.3</v>
      </c>
      <c r="F17" s="54">
        <v>-0.02</v>
      </c>
      <c r="G17" s="52">
        <v>30</v>
      </c>
      <c r="H17" s="54">
        <v>0.5</v>
      </c>
      <c r="I17" s="54">
        <v>0</v>
      </c>
      <c r="L17" s="18">
        <v>4.1666666666666602E-2</v>
      </c>
      <c r="M17" t="e">
        <f>M3*N17</f>
        <v>#N/A</v>
      </c>
      <c r="N17" t="e">
        <f>HLOOKUP(M4,Table4_2,13,FALSE)</f>
        <v>#N/A</v>
      </c>
      <c r="P17" s="100">
        <v>4.1666666666666602E-2</v>
      </c>
      <c r="Q17" s="19">
        <v>0.03</v>
      </c>
      <c r="R17" s="19">
        <v>0.03</v>
      </c>
      <c r="S17" s="19">
        <v>3.2000000000000001E-2</v>
      </c>
      <c r="T17" s="19">
        <v>3.2000000000000001E-2</v>
      </c>
      <c r="U17" s="19">
        <v>3.2000000000000001E-2</v>
      </c>
      <c r="V17" s="33">
        <v>0.04</v>
      </c>
      <c r="W17" s="19">
        <v>0.04</v>
      </c>
      <c r="AF17" s="122">
        <v>4.1666666666666602E-2</v>
      </c>
      <c r="AG17" s="123">
        <v>1</v>
      </c>
      <c r="AH17" s="124">
        <v>1</v>
      </c>
      <c r="AI17" s="124">
        <v>1</v>
      </c>
      <c r="AJ17" s="124">
        <v>1.02</v>
      </c>
      <c r="AK17" s="124">
        <v>1.02</v>
      </c>
      <c r="AL17" s="124">
        <v>1.01</v>
      </c>
      <c r="AM17" s="124">
        <v>1.01</v>
      </c>
      <c r="AN17" s="124">
        <v>1.01</v>
      </c>
      <c r="AO17" s="125">
        <v>1</v>
      </c>
      <c r="AP17" s="119"/>
      <c r="AQ17" s="126">
        <v>4.1666666666666602E-2</v>
      </c>
      <c r="AR17" s="127">
        <v>1.1499999999999999</v>
      </c>
      <c r="AS17" s="123">
        <v>1.1499999999999999</v>
      </c>
      <c r="AT17" s="123">
        <v>1.1499999999999999</v>
      </c>
      <c r="AU17" s="123">
        <v>1.1499999999999999</v>
      </c>
      <c r="AV17" s="124">
        <v>1.1499999999999999</v>
      </c>
      <c r="AW17" s="125">
        <v>1.1499999999999999</v>
      </c>
      <c r="AZ17" s="199"/>
    </row>
    <row r="18" spans="1:52" x14ac:dyDescent="0.25">
      <c r="A18" s="52">
        <v>40</v>
      </c>
      <c r="B18" s="54">
        <v>0.5</v>
      </c>
      <c r="C18" s="54">
        <v>0.6</v>
      </c>
      <c r="D18" s="52">
        <v>40</v>
      </c>
      <c r="E18" s="54">
        <v>1.1000000000000001</v>
      </c>
      <c r="F18" s="54">
        <v>0.06</v>
      </c>
      <c r="G18" s="52">
        <v>40</v>
      </c>
      <c r="H18" s="54">
        <v>0.5</v>
      </c>
      <c r="I18" s="54">
        <v>0</v>
      </c>
      <c r="L18" s="18">
        <v>4.5138888888888902E-2</v>
      </c>
      <c r="M18" t="e">
        <f>M3*N18</f>
        <v>#N/A</v>
      </c>
      <c r="N18" t="e">
        <f>HLOOKUP(M4,Table4_2,14,FALSE)</f>
        <v>#N/A</v>
      </c>
      <c r="P18" s="100">
        <v>4.5138888888888902E-2</v>
      </c>
      <c r="Q18" s="19">
        <v>0.03</v>
      </c>
      <c r="R18" s="19">
        <v>0.03</v>
      </c>
      <c r="S18" s="19">
        <v>3.2000000000000001E-2</v>
      </c>
      <c r="T18" s="19">
        <v>3.2000000000000001E-2</v>
      </c>
      <c r="U18" s="19">
        <v>3.2000000000000001E-2</v>
      </c>
      <c r="V18" s="33">
        <v>0.04</v>
      </c>
      <c r="W18" s="19">
        <v>0.04</v>
      </c>
      <c r="AF18" s="122">
        <v>4.5138888888888902E-2</v>
      </c>
      <c r="AG18" s="123">
        <v>1</v>
      </c>
      <c r="AH18" s="124">
        <v>1</v>
      </c>
      <c r="AI18" s="124">
        <v>1</v>
      </c>
      <c r="AJ18" s="124">
        <v>1.02</v>
      </c>
      <c r="AK18" s="124">
        <v>1.02</v>
      </c>
      <c r="AL18" s="124">
        <v>1.01</v>
      </c>
      <c r="AM18" s="124">
        <v>1.01</v>
      </c>
      <c r="AN18" s="124">
        <v>1.01</v>
      </c>
      <c r="AO18" s="125">
        <v>1</v>
      </c>
      <c r="AP18" s="119"/>
      <c r="AQ18" s="126">
        <v>4.5138888888888902E-2</v>
      </c>
      <c r="AR18" s="127">
        <v>1.08</v>
      </c>
      <c r="AS18" s="123">
        <v>1.1000000000000001</v>
      </c>
      <c r="AT18" s="123">
        <v>1.1299999999999999</v>
      </c>
      <c r="AU18" s="123">
        <v>1.1499999999999999</v>
      </c>
      <c r="AV18" s="128">
        <v>1.1499999999999999</v>
      </c>
      <c r="AW18" s="129">
        <v>1.1499999999999999</v>
      </c>
      <c r="AZ18" s="199"/>
    </row>
    <row r="19" spans="1:52" x14ac:dyDescent="0.25">
      <c r="A19" s="52">
        <v>50</v>
      </c>
      <c r="B19" s="54">
        <v>0.5</v>
      </c>
      <c r="C19" s="54">
        <v>0.6</v>
      </c>
      <c r="D19" s="52">
        <v>50</v>
      </c>
      <c r="E19" s="54">
        <v>0.9</v>
      </c>
      <c r="F19" s="54">
        <v>0.16</v>
      </c>
      <c r="G19" s="52">
        <v>50</v>
      </c>
      <c r="H19" s="54">
        <v>0.5</v>
      </c>
      <c r="I19" s="54">
        <v>0</v>
      </c>
      <c r="L19" s="18">
        <v>4.8611111111111098E-2</v>
      </c>
      <c r="M19" t="e">
        <f>M3*N19</f>
        <v>#N/A</v>
      </c>
      <c r="N19" t="e">
        <f>HLOOKUP(M4,Table4_2,15,FALSE)</f>
        <v>#N/A</v>
      </c>
      <c r="P19" s="100">
        <v>4.8611111111111098E-2</v>
      </c>
      <c r="Q19" s="19">
        <v>0.02</v>
      </c>
      <c r="R19" s="19">
        <v>0.03</v>
      </c>
      <c r="S19" s="19">
        <v>3.2000000000000001E-2</v>
      </c>
      <c r="T19" s="19">
        <v>2.4E-2</v>
      </c>
      <c r="U19" s="19">
        <v>2.4E-2</v>
      </c>
      <c r="V19" s="33">
        <v>0.02</v>
      </c>
      <c r="W19" s="19">
        <v>0.02</v>
      </c>
      <c r="AF19" s="122">
        <v>4.8611111111111098E-2</v>
      </c>
      <c r="AG19" s="123">
        <v>1</v>
      </c>
      <c r="AH19" s="124">
        <v>1</v>
      </c>
      <c r="AI19" s="124">
        <v>1</v>
      </c>
      <c r="AJ19" s="124">
        <v>1.02</v>
      </c>
      <c r="AK19" s="124">
        <v>1.02</v>
      </c>
      <c r="AL19" s="124">
        <v>1.01</v>
      </c>
      <c r="AM19" s="124">
        <v>1.01</v>
      </c>
      <c r="AN19" s="124">
        <v>1.01</v>
      </c>
      <c r="AO19" s="125">
        <v>1</v>
      </c>
      <c r="AP19" s="119"/>
      <c r="AQ19" s="126">
        <v>4.8611111111111098E-2</v>
      </c>
      <c r="AR19" s="127">
        <v>1.08</v>
      </c>
      <c r="AS19" s="123">
        <v>1.1000000000000001</v>
      </c>
      <c r="AT19" s="123">
        <v>1.1299999999999999</v>
      </c>
      <c r="AU19" s="123">
        <v>1.1499999999999999</v>
      </c>
      <c r="AV19" s="128">
        <v>1.1499999999999999</v>
      </c>
      <c r="AW19" s="129">
        <v>1.1499999999999999</v>
      </c>
      <c r="AZ19" s="199"/>
    </row>
    <row r="20" spans="1:52" x14ac:dyDescent="0.25">
      <c r="A20" s="52">
        <v>60</v>
      </c>
      <c r="B20" s="54">
        <v>0.2</v>
      </c>
      <c r="C20" s="54">
        <v>0.78</v>
      </c>
      <c r="D20" s="52">
        <v>60</v>
      </c>
      <c r="E20" s="54">
        <v>0.7</v>
      </c>
      <c r="F20" s="54">
        <v>0.28000000000000003</v>
      </c>
      <c r="G20" s="52">
        <v>60</v>
      </c>
      <c r="H20" s="54">
        <v>1</v>
      </c>
      <c r="I20" s="54">
        <v>-0.3</v>
      </c>
      <c r="L20" s="18">
        <v>5.2083333333333301E-2</v>
      </c>
      <c r="M20" t="e">
        <f>M3*N20</f>
        <v>#N/A</v>
      </c>
      <c r="N20" t="e">
        <f>HLOOKUP(M4,Table4_2,16,FALSE)</f>
        <v>#N/A</v>
      </c>
      <c r="P20" s="100">
        <v>5.2083333333333301E-2</v>
      </c>
      <c r="Q20" s="19">
        <v>0.02</v>
      </c>
      <c r="R20" s="19">
        <v>2.5000000000000001E-2</v>
      </c>
      <c r="S20" s="19">
        <v>3.2000000000000001E-2</v>
      </c>
      <c r="T20" s="19">
        <v>2.4E-2</v>
      </c>
      <c r="U20" s="19">
        <v>2.4E-2</v>
      </c>
      <c r="V20" s="33">
        <v>0.02</v>
      </c>
      <c r="W20" s="19">
        <v>0.02</v>
      </c>
      <c r="AF20" s="122">
        <v>5.2083333333333301E-2</v>
      </c>
      <c r="AG20" s="123">
        <v>1</v>
      </c>
      <c r="AH20" s="124">
        <v>1</v>
      </c>
      <c r="AI20" s="124">
        <v>1</v>
      </c>
      <c r="AJ20" s="124">
        <v>1.02</v>
      </c>
      <c r="AK20" s="124">
        <v>1.02</v>
      </c>
      <c r="AL20" s="124">
        <v>1.01</v>
      </c>
      <c r="AM20" s="124">
        <v>1.01</v>
      </c>
      <c r="AN20" s="124">
        <v>1.01</v>
      </c>
      <c r="AO20" s="125">
        <v>1</v>
      </c>
      <c r="AP20" s="119"/>
      <c r="AQ20" s="126">
        <v>5.2083333333333301E-2</v>
      </c>
      <c r="AR20" s="127">
        <v>1.08</v>
      </c>
      <c r="AS20" s="123">
        <v>1.1000000000000001</v>
      </c>
      <c r="AT20" s="123">
        <v>1.1299999999999999</v>
      </c>
      <c r="AU20" s="123">
        <v>1.1499999999999999</v>
      </c>
      <c r="AV20" s="128">
        <v>1.1499999999999999</v>
      </c>
      <c r="AW20" s="129">
        <v>1.1499999999999999</v>
      </c>
      <c r="AZ20" s="199"/>
    </row>
    <row r="21" spans="1:52" x14ac:dyDescent="0.25">
      <c r="A21" s="52">
        <v>70</v>
      </c>
      <c r="B21" s="54">
        <v>0.2</v>
      </c>
      <c r="C21" s="54">
        <v>0.78</v>
      </c>
      <c r="D21" s="52">
        <v>70</v>
      </c>
      <c r="E21" s="54">
        <v>0.8</v>
      </c>
      <c r="F21" s="54">
        <v>0.21</v>
      </c>
      <c r="G21" s="52">
        <v>70</v>
      </c>
      <c r="H21" s="54">
        <v>2</v>
      </c>
      <c r="I21" s="54">
        <v>-1</v>
      </c>
      <c r="L21" s="18">
        <v>5.5555555555555497E-2</v>
      </c>
      <c r="M21" t="e">
        <f>M3*N21</f>
        <v>#N/A</v>
      </c>
      <c r="N21" t="e">
        <f>HLOOKUP(M4,Table4_2,17,FALSE)</f>
        <v>#N/A</v>
      </c>
      <c r="P21" s="100">
        <v>5.5555555555555497E-2</v>
      </c>
      <c r="Q21" s="19">
        <v>0.02</v>
      </c>
      <c r="R21" s="19">
        <v>2.1999999999999999E-2</v>
      </c>
      <c r="S21" s="19">
        <v>2.5000000000000001E-2</v>
      </c>
      <c r="T21" s="19">
        <v>1.7999999999999999E-2</v>
      </c>
      <c r="U21" s="19">
        <v>1.7999999999999999E-2</v>
      </c>
      <c r="V21" s="33">
        <v>1.2E-2</v>
      </c>
      <c r="W21" s="19">
        <v>1.2E-2</v>
      </c>
      <c r="AF21" s="122">
        <v>5.5555555555555497E-2</v>
      </c>
      <c r="AG21" s="123">
        <v>1</v>
      </c>
      <c r="AH21" s="124">
        <v>1</v>
      </c>
      <c r="AI21" s="124">
        <v>1</v>
      </c>
      <c r="AJ21" s="124">
        <v>1.02</v>
      </c>
      <c r="AK21" s="124">
        <v>1.02</v>
      </c>
      <c r="AL21" s="124">
        <v>1.01</v>
      </c>
      <c r="AM21" s="124">
        <v>1.01</v>
      </c>
      <c r="AN21" s="124">
        <v>1.01</v>
      </c>
      <c r="AO21" s="125">
        <v>1</v>
      </c>
      <c r="AP21" s="119"/>
      <c r="AQ21" s="126">
        <v>5.5555555555555497E-2</v>
      </c>
      <c r="AR21" s="127">
        <v>1.08</v>
      </c>
      <c r="AS21" s="123">
        <v>1.1000000000000001</v>
      </c>
      <c r="AT21" s="123">
        <v>1.1299999999999999</v>
      </c>
      <c r="AU21" s="123">
        <v>1.1499999999999999</v>
      </c>
      <c r="AV21" s="128">
        <v>1.1499999999999999</v>
      </c>
      <c r="AW21" s="129">
        <v>1.1499999999999999</v>
      </c>
      <c r="AZ21" s="199"/>
    </row>
    <row r="22" spans="1:52" x14ac:dyDescent="0.25">
      <c r="A22" s="52">
        <v>80</v>
      </c>
      <c r="B22" s="54">
        <v>0.2</v>
      </c>
      <c r="C22" s="54">
        <v>0.78</v>
      </c>
      <c r="D22" s="52">
        <v>80</v>
      </c>
      <c r="E22" s="54">
        <v>0.7</v>
      </c>
      <c r="F22" s="54">
        <v>0.28999999999999998</v>
      </c>
      <c r="G22" s="52">
        <v>80</v>
      </c>
      <c r="H22" s="54">
        <v>2</v>
      </c>
      <c r="I22" s="54">
        <v>-1</v>
      </c>
      <c r="L22" s="18">
        <v>5.9027777777777797E-2</v>
      </c>
      <c r="M22" t="e">
        <f>M3*N22</f>
        <v>#N/A</v>
      </c>
      <c r="N22" t="e">
        <f>HLOOKUP(M4,Table4_2,18,FALSE)</f>
        <v>#N/A</v>
      </c>
      <c r="P22" s="100">
        <v>5.9027777777777797E-2</v>
      </c>
      <c r="Q22" s="19">
        <v>0.02</v>
      </c>
      <c r="R22" s="19">
        <v>2.1999999999999999E-2</v>
      </c>
      <c r="S22" s="19">
        <v>1.9E-2</v>
      </c>
      <c r="T22" s="19">
        <v>1.7999999999999999E-2</v>
      </c>
      <c r="U22" s="19">
        <v>1.7999999999999999E-2</v>
      </c>
      <c r="V22" s="33">
        <v>1.2E-2</v>
      </c>
      <c r="W22" s="19">
        <v>1.2E-2</v>
      </c>
      <c r="AF22" s="122">
        <v>5.9027777777777797E-2</v>
      </c>
      <c r="AG22" s="123">
        <v>1</v>
      </c>
      <c r="AH22" s="124">
        <v>1</v>
      </c>
      <c r="AI22" s="124">
        <v>1</v>
      </c>
      <c r="AJ22" s="124">
        <v>1.02</v>
      </c>
      <c r="AK22" s="124">
        <v>1.02</v>
      </c>
      <c r="AL22" s="124">
        <v>1.01</v>
      </c>
      <c r="AM22" s="124">
        <v>1.01</v>
      </c>
      <c r="AN22" s="124">
        <v>1.01</v>
      </c>
      <c r="AO22" s="125">
        <v>1</v>
      </c>
      <c r="AP22" s="119"/>
      <c r="AQ22" s="126">
        <v>5.9027777777777797E-2</v>
      </c>
      <c r="AR22" s="127">
        <v>1.08</v>
      </c>
      <c r="AS22" s="123">
        <v>1.1000000000000001</v>
      </c>
      <c r="AT22" s="123">
        <v>1.1299999999999999</v>
      </c>
      <c r="AU22" s="123">
        <v>1.1499999999999999</v>
      </c>
      <c r="AV22" s="128">
        <v>1.1499999999999999</v>
      </c>
      <c r="AW22" s="129">
        <v>1.1499999999999999</v>
      </c>
      <c r="AZ22" s="199"/>
    </row>
    <row r="23" spans="1:52" x14ac:dyDescent="0.25">
      <c r="A23" s="52">
        <v>90</v>
      </c>
      <c r="B23" s="54">
        <v>0.4</v>
      </c>
      <c r="C23" s="54">
        <v>0.59999000000000002</v>
      </c>
      <c r="D23" s="52">
        <v>90</v>
      </c>
      <c r="E23" s="54">
        <v>0.8</v>
      </c>
      <c r="F23" s="54">
        <v>0.19999</v>
      </c>
      <c r="G23" s="52">
        <v>90</v>
      </c>
      <c r="H23" s="54">
        <v>2</v>
      </c>
      <c r="I23" s="54">
        <v>-1.0000100000000001</v>
      </c>
      <c r="L23" s="18">
        <v>6.25E-2</v>
      </c>
      <c r="M23" t="e">
        <f>M3*N23</f>
        <v>#N/A</v>
      </c>
      <c r="N23" t="e">
        <f>HLOOKUP(M4,Table4_2,19,FALSE)</f>
        <v>#N/A</v>
      </c>
      <c r="P23" s="100">
        <v>6.25E-2</v>
      </c>
      <c r="Q23" s="19">
        <v>0.02</v>
      </c>
      <c r="R23" s="19">
        <v>2.1999999999999999E-2</v>
      </c>
      <c r="S23" s="19">
        <v>1.9E-2</v>
      </c>
      <c r="T23" s="19">
        <v>1.4E-2</v>
      </c>
      <c r="U23" s="19">
        <v>1.4E-2</v>
      </c>
      <c r="V23" s="33">
        <v>1.2E-2</v>
      </c>
      <c r="W23" s="19">
        <v>1.2E-2</v>
      </c>
      <c r="AF23" s="122">
        <v>6.25E-2</v>
      </c>
      <c r="AG23" s="123">
        <v>1</v>
      </c>
      <c r="AH23" s="124">
        <v>1</v>
      </c>
      <c r="AI23" s="124">
        <v>1</v>
      </c>
      <c r="AJ23" s="124">
        <v>1.02</v>
      </c>
      <c r="AK23" s="124">
        <v>1.02</v>
      </c>
      <c r="AL23" s="124">
        <v>1.01</v>
      </c>
      <c r="AM23" s="124">
        <v>1.01</v>
      </c>
      <c r="AN23" s="124">
        <v>1.01</v>
      </c>
      <c r="AO23" s="125">
        <v>1</v>
      </c>
      <c r="AP23" s="119"/>
      <c r="AQ23" s="126">
        <v>6.25E-2</v>
      </c>
      <c r="AR23" s="127">
        <v>1.08</v>
      </c>
      <c r="AS23" s="123">
        <v>1.1000000000000001</v>
      </c>
      <c r="AT23" s="123">
        <v>1.1299999999999999</v>
      </c>
      <c r="AU23" s="123">
        <v>1.1499999999999999</v>
      </c>
      <c r="AV23" s="128">
        <v>1.1499999999999999</v>
      </c>
      <c r="AW23" s="129">
        <v>1.1499999999999999</v>
      </c>
      <c r="AZ23" s="199"/>
    </row>
    <row r="24" spans="1:52" x14ac:dyDescent="0.25">
      <c r="A24" s="52">
        <v>100</v>
      </c>
      <c r="B24" s="54">
        <v>0.4</v>
      </c>
      <c r="C24" s="54">
        <v>0.59999000000000002</v>
      </c>
      <c r="D24" s="52">
        <v>100</v>
      </c>
      <c r="E24" s="54">
        <v>0.8</v>
      </c>
      <c r="F24" s="54">
        <v>0.19999</v>
      </c>
      <c r="G24" s="52">
        <v>100</v>
      </c>
      <c r="H24" s="54">
        <v>2</v>
      </c>
      <c r="I24" s="54">
        <v>-1.0000100135803223</v>
      </c>
      <c r="L24" s="18">
        <v>6.5972222222222196E-2</v>
      </c>
      <c r="M24" t="e">
        <f>M3*N24</f>
        <v>#N/A</v>
      </c>
      <c r="N24" t="e">
        <f>HLOOKUP(M4,Table4_2,20,FALSE)</f>
        <v>#N/A</v>
      </c>
      <c r="P24" s="100">
        <v>6.5972222222222196E-2</v>
      </c>
      <c r="Q24" s="19">
        <v>0.02</v>
      </c>
      <c r="R24" s="19">
        <v>2.1999999999999999E-2</v>
      </c>
      <c r="S24" s="19">
        <v>1.9E-2</v>
      </c>
      <c r="T24" s="19">
        <v>1.4E-2</v>
      </c>
      <c r="U24" s="19">
        <v>1.4E-2</v>
      </c>
      <c r="V24" s="33">
        <v>1.2E-2</v>
      </c>
      <c r="W24" s="19">
        <v>1.2E-2</v>
      </c>
      <c r="AF24" s="122">
        <v>6.5972222222222196E-2</v>
      </c>
      <c r="AG24" s="123">
        <v>1</v>
      </c>
      <c r="AH24" s="124">
        <v>1</v>
      </c>
      <c r="AI24" s="124">
        <v>1</v>
      </c>
      <c r="AJ24" s="124">
        <v>1.02</v>
      </c>
      <c r="AK24" s="124">
        <v>1.02</v>
      </c>
      <c r="AL24" s="124">
        <v>1.01</v>
      </c>
      <c r="AM24" s="124">
        <v>1.01</v>
      </c>
      <c r="AN24" s="124">
        <v>1.01</v>
      </c>
      <c r="AO24" s="125">
        <v>1</v>
      </c>
      <c r="AP24" s="119"/>
      <c r="AQ24" s="126">
        <v>6.5972222222222196E-2</v>
      </c>
      <c r="AR24" s="127">
        <v>1.08</v>
      </c>
      <c r="AS24" s="123">
        <v>1.1000000000000001</v>
      </c>
      <c r="AT24" s="123">
        <v>1.1299999999999999</v>
      </c>
      <c r="AU24" s="123">
        <v>1.1499999999999999</v>
      </c>
      <c r="AV24" s="128">
        <v>1.1499999999999999</v>
      </c>
      <c r="AW24" s="129">
        <v>1.1499999999999999</v>
      </c>
      <c r="AZ24" s="199"/>
    </row>
    <row r="25" spans="1:52" x14ac:dyDescent="0.25">
      <c r="E25" s="6"/>
      <c r="F25" s="6"/>
      <c r="L25" s="18">
        <v>6.9444444444444406E-2</v>
      </c>
      <c r="M25" t="e">
        <f>M3*N25</f>
        <v>#N/A</v>
      </c>
      <c r="N25" t="e">
        <f>HLOOKUP(M4,Table4_2,21,FALSE)</f>
        <v>#N/A</v>
      </c>
      <c r="P25" s="100">
        <v>6.9444444444444406E-2</v>
      </c>
      <c r="Q25" s="19">
        <v>0.02</v>
      </c>
      <c r="R25" s="19">
        <v>1.4999999999999999E-2</v>
      </c>
      <c r="S25" s="19">
        <v>1.9E-2</v>
      </c>
      <c r="T25" s="19">
        <v>1.4E-2</v>
      </c>
      <c r="U25" s="19">
        <v>1.4E-2</v>
      </c>
      <c r="V25" s="33">
        <v>1.2E-2</v>
      </c>
      <c r="W25" s="19">
        <v>1.2E-2</v>
      </c>
      <c r="AF25" s="122">
        <v>6.9444444444444406E-2</v>
      </c>
      <c r="AG25" s="123">
        <v>1</v>
      </c>
      <c r="AH25" s="124">
        <v>1</v>
      </c>
      <c r="AI25" s="124">
        <v>1</v>
      </c>
      <c r="AJ25" s="124">
        <v>1.02</v>
      </c>
      <c r="AK25" s="124">
        <v>1.02</v>
      </c>
      <c r="AL25" s="124">
        <v>1.01</v>
      </c>
      <c r="AM25" s="124">
        <v>1.01</v>
      </c>
      <c r="AN25" s="124">
        <v>1.01</v>
      </c>
      <c r="AO25" s="125">
        <v>1</v>
      </c>
      <c r="AP25" s="119"/>
      <c r="AQ25" s="126">
        <v>6.9444444444444406E-2</v>
      </c>
      <c r="AR25" s="127">
        <v>1.08</v>
      </c>
      <c r="AS25" s="123">
        <v>1.1000000000000001</v>
      </c>
      <c r="AT25" s="123">
        <v>1.1299999999999999</v>
      </c>
      <c r="AU25" s="123">
        <v>1.1499999999999999</v>
      </c>
      <c r="AV25" s="128">
        <v>1.1499999999999999</v>
      </c>
      <c r="AW25" s="129">
        <v>1.1499999999999999</v>
      </c>
      <c r="AZ25" s="199"/>
    </row>
    <row r="26" spans="1:52" ht="15.6" x14ac:dyDescent="0.3">
      <c r="A26" s="278" t="s">
        <v>81</v>
      </c>
      <c r="B26" s="278"/>
      <c r="C26" s="278"/>
      <c r="D26" s="278"/>
      <c r="E26" s="278"/>
      <c r="F26" s="278"/>
      <c r="G26" s="278"/>
      <c r="H26" s="278"/>
      <c r="I26" s="278"/>
      <c r="L26" s="18">
        <v>7.2916666666666602E-2</v>
      </c>
      <c r="M26" t="e">
        <f>M3*N26</f>
        <v>#N/A</v>
      </c>
      <c r="N26" t="e">
        <f>HLOOKUP(M4,Table4_2,22,FALSE)</f>
        <v>#N/A</v>
      </c>
      <c r="P26" s="100">
        <v>7.2916666666666602E-2</v>
      </c>
      <c r="Q26" s="19">
        <v>0.02</v>
      </c>
      <c r="R26" s="19">
        <v>1.4999999999999999E-2</v>
      </c>
      <c r="S26" s="19">
        <v>1.9E-2</v>
      </c>
      <c r="T26" s="19">
        <v>1.4E-2</v>
      </c>
      <c r="U26" s="19">
        <v>1.4E-2</v>
      </c>
      <c r="V26" s="33">
        <v>1.2E-2</v>
      </c>
      <c r="W26" s="19">
        <v>1.2E-2</v>
      </c>
      <c r="AF26" s="122">
        <v>7.2916666666666602E-2</v>
      </c>
      <c r="AG26" s="123">
        <v>1</v>
      </c>
      <c r="AH26" s="124">
        <v>1</v>
      </c>
      <c r="AI26" s="124">
        <v>1</v>
      </c>
      <c r="AJ26" s="124">
        <v>1.02</v>
      </c>
      <c r="AK26" s="124">
        <v>1.02</v>
      </c>
      <c r="AL26" s="124">
        <v>1.01</v>
      </c>
      <c r="AM26" s="124">
        <v>1.01</v>
      </c>
      <c r="AN26" s="124">
        <v>1.01</v>
      </c>
      <c r="AO26" s="125">
        <v>1</v>
      </c>
      <c r="AP26" s="119"/>
      <c r="AQ26" s="126">
        <v>7.2916666666666602E-2</v>
      </c>
      <c r="AR26" s="127">
        <v>1.08</v>
      </c>
      <c r="AS26" s="123">
        <v>1.1000000000000001</v>
      </c>
      <c r="AT26" s="123">
        <v>1.1299999999999999</v>
      </c>
      <c r="AU26" s="123">
        <v>1.1499999999999999</v>
      </c>
      <c r="AV26" s="128">
        <v>1.1499999999999999</v>
      </c>
      <c r="AW26" s="129">
        <v>1.1499999999999999</v>
      </c>
      <c r="AZ26" s="199"/>
    </row>
    <row r="27" spans="1:52" x14ac:dyDescent="0.25">
      <c r="A27" s="277" t="s">
        <v>12</v>
      </c>
      <c r="B27" s="277"/>
      <c r="C27" s="277"/>
      <c r="D27" s="277" t="s">
        <v>13</v>
      </c>
      <c r="E27" s="277"/>
      <c r="F27" s="277"/>
      <c r="G27" s="277" t="s">
        <v>14</v>
      </c>
      <c r="H27" s="277"/>
      <c r="I27" s="277"/>
      <c r="L27" s="18">
        <v>7.6388888888888895E-2</v>
      </c>
      <c r="M27" t="e">
        <f>M3*N27</f>
        <v>#N/A</v>
      </c>
      <c r="N27" t="e">
        <f>HLOOKUP(M4,Table4_2,23,FALSE)</f>
        <v>#N/A</v>
      </c>
      <c r="P27" s="100">
        <v>7.6388888888888895E-2</v>
      </c>
      <c r="Q27" s="19">
        <v>0.02</v>
      </c>
      <c r="R27" s="19">
        <v>1.4999999999999999E-2</v>
      </c>
      <c r="S27" s="19">
        <v>1.9E-2</v>
      </c>
      <c r="T27" s="19">
        <v>1.4E-2</v>
      </c>
      <c r="U27" s="19">
        <v>1.4E-2</v>
      </c>
      <c r="V27" s="33">
        <v>1.2E-2</v>
      </c>
      <c r="W27" s="19">
        <v>1.2E-2</v>
      </c>
      <c r="AF27" s="122">
        <v>7.6388888888888895E-2</v>
      </c>
      <c r="AG27" s="123">
        <v>1</v>
      </c>
      <c r="AH27" s="124">
        <v>1</v>
      </c>
      <c r="AI27" s="124">
        <v>1</v>
      </c>
      <c r="AJ27" s="124">
        <v>1.02</v>
      </c>
      <c r="AK27" s="124">
        <v>1.02</v>
      </c>
      <c r="AL27" s="124">
        <v>1.01</v>
      </c>
      <c r="AM27" s="124">
        <v>1.01</v>
      </c>
      <c r="AN27" s="124">
        <v>1.01</v>
      </c>
      <c r="AO27" s="125">
        <v>1</v>
      </c>
      <c r="AP27" s="119"/>
      <c r="AQ27" s="126">
        <v>7.6388888888888895E-2</v>
      </c>
      <c r="AR27" s="127">
        <v>1.08</v>
      </c>
      <c r="AS27" s="123">
        <v>1.1000000000000001</v>
      </c>
      <c r="AT27" s="123">
        <v>1.1299999999999999</v>
      </c>
      <c r="AU27" s="123">
        <v>1.1499999999999999</v>
      </c>
      <c r="AV27" s="128">
        <v>1.1499999999999999</v>
      </c>
      <c r="AW27" s="129">
        <v>1.1499999999999999</v>
      </c>
      <c r="AZ27" s="199"/>
    </row>
    <row r="28" spans="1:52" x14ac:dyDescent="0.25">
      <c r="A28" s="55" t="s">
        <v>80</v>
      </c>
      <c r="B28" s="50" t="s">
        <v>7</v>
      </c>
      <c r="C28" s="50" t="s">
        <v>8</v>
      </c>
      <c r="D28" s="55" t="s">
        <v>80</v>
      </c>
      <c r="E28" s="50" t="s">
        <v>7</v>
      </c>
      <c r="F28" s="50" t="s">
        <v>8</v>
      </c>
      <c r="G28" s="55" t="s">
        <v>80</v>
      </c>
      <c r="H28" s="50" t="s">
        <v>7</v>
      </c>
      <c r="I28" s="50" t="s">
        <v>8</v>
      </c>
      <c r="L28" s="18">
        <v>7.9861111111111105E-2</v>
      </c>
      <c r="M28" t="e">
        <f>M3*N28</f>
        <v>#N/A</v>
      </c>
      <c r="N28" t="e">
        <f>HLOOKUP(M4,Table4_2,24,FALSE)</f>
        <v>#N/A</v>
      </c>
      <c r="P28" s="100">
        <v>7.9861111111111105E-2</v>
      </c>
      <c r="Q28" s="19">
        <v>0.01</v>
      </c>
      <c r="R28" s="19">
        <v>1.4999999999999999E-2</v>
      </c>
      <c r="S28" s="19">
        <v>1.7000000000000001E-2</v>
      </c>
      <c r="T28" s="19">
        <v>1.4E-2</v>
      </c>
      <c r="U28" s="19">
        <v>1.4E-2</v>
      </c>
      <c r="V28" s="33">
        <v>1.2E-2</v>
      </c>
      <c r="W28" s="19">
        <v>1.2E-2</v>
      </c>
      <c r="AF28" s="122">
        <v>7.9861111111111105E-2</v>
      </c>
      <c r="AG28" s="123">
        <v>1</v>
      </c>
      <c r="AH28" s="124">
        <v>1</v>
      </c>
      <c r="AI28" s="124">
        <v>1</v>
      </c>
      <c r="AJ28" s="124">
        <v>1.02</v>
      </c>
      <c r="AK28" s="124">
        <v>1.02</v>
      </c>
      <c r="AL28" s="124">
        <v>1.01</v>
      </c>
      <c r="AM28" s="124">
        <v>1.01</v>
      </c>
      <c r="AN28" s="124">
        <v>1.01</v>
      </c>
      <c r="AO28" s="125">
        <v>1</v>
      </c>
      <c r="AP28" s="119"/>
      <c r="AQ28" s="126">
        <v>7.9861111111111105E-2</v>
      </c>
      <c r="AR28" s="127">
        <v>1.08</v>
      </c>
      <c r="AS28" s="123">
        <v>1.1000000000000001</v>
      </c>
      <c r="AT28" s="123">
        <v>1.1299999999999999</v>
      </c>
      <c r="AU28" s="123">
        <v>1.1499999999999999</v>
      </c>
      <c r="AV28" s="128">
        <v>1.1499999999999999</v>
      </c>
      <c r="AW28" s="129">
        <v>1.1499999999999999</v>
      </c>
      <c r="AZ28" s="199"/>
    </row>
    <row r="29" spans="1:52" ht="13.8" thickBot="1" x14ac:dyDescent="0.3">
      <c r="A29" s="50">
        <v>0</v>
      </c>
      <c r="B29" s="56">
        <v>1</v>
      </c>
      <c r="C29" s="56">
        <v>0</v>
      </c>
      <c r="D29" s="50">
        <v>0</v>
      </c>
      <c r="E29" s="56">
        <v>2</v>
      </c>
      <c r="F29" s="56">
        <v>0</v>
      </c>
      <c r="G29" s="50">
        <v>0</v>
      </c>
      <c r="H29" s="56">
        <v>3</v>
      </c>
      <c r="I29" s="56">
        <v>0</v>
      </c>
      <c r="L29" s="18">
        <v>8.3333333333333301E-2</v>
      </c>
      <c r="M29" t="e">
        <f>M3*N29</f>
        <v>#N/A</v>
      </c>
      <c r="N29" t="e">
        <f>HLOOKUP(M4,Table4_2,25,FALSE)</f>
        <v>#N/A</v>
      </c>
      <c r="P29" s="101">
        <v>8.3333333333333301E-2</v>
      </c>
      <c r="Q29" s="104">
        <v>0.01</v>
      </c>
      <c r="R29" s="104">
        <v>1.2999999999999999E-2</v>
      </c>
      <c r="S29" s="104">
        <v>1.2999999999999999E-2</v>
      </c>
      <c r="T29" s="104">
        <v>1.4E-2</v>
      </c>
      <c r="U29" s="104">
        <v>1.4E-2</v>
      </c>
      <c r="V29" s="105">
        <v>1.2E-2</v>
      </c>
      <c r="W29" s="104">
        <v>1.2E-2</v>
      </c>
      <c r="AF29" s="122">
        <v>8.3333333333333204E-2</v>
      </c>
      <c r="AG29" s="123">
        <v>1</v>
      </c>
      <c r="AH29" s="124">
        <v>1</v>
      </c>
      <c r="AI29" s="124">
        <v>1</v>
      </c>
      <c r="AJ29" s="124">
        <v>1.02</v>
      </c>
      <c r="AK29" s="124">
        <v>1.02</v>
      </c>
      <c r="AL29" s="124">
        <v>1.01</v>
      </c>
      <c r="AM29" s="124">
        <v>1.01</v>
      </c>
      <c r="AN29" s="124">
        <v>1.01</v>
      </c>
      <c r="AO29" s="125">
        <v>1</v>
      </c>
      <c r="AP29" s="119"/>
      <c r="AQ29" s="126">
        <v>8.3333333333333204E-2</v>
      </c>
      <c r="AR29" s="127">
        <v>1.08</v>
      </c>
      <c r="AS29" s="123">
        <v>1.1000000000000001</v>
      </c>
      <c r="AT29" s="123">
        <v>1.1299999999999999</v>
      </c>
      <c r="AU29" s="123">
        <v>1.1499999999999999</v>
      </c>
      <c r="AV29" s="128">
        <v>1.1499999999999999</v>
      </c>
      <c r="AW29" s="129">
        <v>1.1499999999999999</v>
      </c>
      <c r="AZ29" s="199"/>
    </row>
    <row r="30" spans="1:52" x14ac:dyDescent="0.25">
      <c r="A30" s="50">
        <v>10</v>
      </c>
      <c r="B30" s="56">
        <v>0.3</v>
      </c>
      <c r="C30" s="56">
        <v>7.0000000000000007E-2</v>
      </c>
      <c r="D30" s="50">
        <v>10</v>
      </c>
      <c r="E30" s="56">
        <v>0.4</v>
      </c>
      <c r="F30" s="56">
        <v>0.16</v>
      </c>
      <c r="G30" s="50">
        <v>10</v>
      </c>
      <c r="H30" s="56">
        <v>0.6</v>
      </c>
      <c r="I30" s="56">
        <v>0.24</v>
      </c>
      <c r="L30" s="18">
        <v>8.6805555555555566E-2</v>
      </c>
      <c r="M30">
        <v>0</v>
      </c>
      <c r="N30" s="1"/>
      <c r="AF30" s="122">
        <v>8.68055555555554E-2</v>
      </c>
      <c r="AG30" s="130">
        <v>0</v>
      </c>
      <c r="AH30" s="124">
        <v>0</v>
      </c>
      <c r="AI30" s="124">
        <v>0</v>
      </c>
      <c r="AJ30" s="124">
        <v>1</v>
      </c>
      <c r="AK30" s="124">
        <v>1</v>
      </c>
      <c r="AL30" s="124">
        <v>1</v>
      </c>
      <c r="AM30" s="124">
        <v>1</v>
      </c>
      <c r="AN30" s="124">
        <v>1</v>
      </c>
      <c r="AO30" s="125">
        <v>1</v>
      </c>
      <c r="AP30" s="119"/>
      <c r="AQ30" s="126">
        <v>8.68055555555554E-2</v>
      </c>
      <c r="AR30" s="127">
        <v>1.08</v>
      </c>
      <c r="AS30" s="123">
        <v>1.1000000000000001</v>
      </c>
      <c r="AT30" s="123">
        <v>1.1299999999999999</v>
      </c>
      <c r="AU30" s="123">
        <v>1.1499999999999999</v>
      </c>
      <c r="AV30" s="128">
        <v>1.25</v>
      </c>
      <c r="AW30" s="129">
        <v>1.25</v>
      </c>
      <c r="AZ30" s="199"/>
    </row>
    <row r="31" spans="1:52" x14ac:dyDescent="0.25">
      <c r="A31" s="50">
        <v>20</v>
      </c>
      <c r="B31" s="56">
        <v>0.4</v>
      </c>
      <c r="C31" s="56">
        <v>0.05</v>
      </c>
      <c r="D31" s="50">
        <v>20</v>
      </c>
      <c r="E31" s="56">
        <v>0.5</v>
      </c>
      <c r="F31" s="56">
        <v>0.14000000000000001</v>
      </c>
      <c r="G31" s="50">
        <v>20</v>
      </c>
      <c r="H31" s="56">
        <v>0.5</v>
      </c>
      <c r="I31" s="56">
        <v>0.26</v>
      </c>
      <c r="M31" t="s">
        <v>38</v>
      </c>
      <c r="N31">
        <v>5</v>
      </c>
      <c r="P31" s="42"/>
      <c r="AF31" s="122">
        <v>9.0277777777777596E-2</v>
      </c>
      <c r="AG31" s="130">
        <v>0</v>
      </c>
      <c r="AH31" s="124">
        <v>0</v>
      </c>
      <c r="AI31" s="124">
        <v>0</v>
      </c>
      <c r="AJ31" s="124">
        <v>1</v>
      </c>
      <c r="AK31" s="124">
        <v>1</v>
      </c>
      <c r="AL31" s="124">
        <v>1</v>
      </c>
      <c r="AM31" s="124">
        <v>1</v>
      </c>
      <c r="AN31" s="124">
        <v>1</v>
      </c>
      <c r="AO31" s="125">
        <v>1</v>
      </c>
      <c r="AP31" s="119"/>
      <c r="AQ31" s="126">
        <v>9.0277777777777596E-2</v>
      </c>
      <c r="AR31" s="127">
        <v>1.08</v>
      </c>
      <c r="AS31" s="123">
        <v>1.1000000000000001</v>
      </c>
      <c r="AT31" s="123">
        <v>1.1299999999999999</v>
      </c>
      <c r="AU31" s="123">
        <v>1.1499999999999999</v>
      </c>
      <c r="AV31" s="128">
        <v>1.25</v>
      </c>
      <c r="AW31" s="129">
        <v>1.25</v>
      </c>
      <c r="AZ31" s="199"/>
    </row>
    <row r="32" spans="1:52" x14ac:dyDescent="0.25">
      <c r="A32" s="50">
        <v>30</v>
      </c>
      <c r="B32" s="56">
        <v>0.3</v>
      </c>
      <c r="C32" s="56">
        <v>0.08</v>
      </c>
      <c r="D32" s="50">
        <v>30</v>
      </c>
      <c r="E32" s="56">
        <v>0.4</v>
      </c>
      <c r="F32" s="56">
        <v>0.17</v>
      </c>
      <c r="G32" s="50">
        <v>30</v>
      </c>
      <c r="H32" s="56">
        <v>0.6</v>
      </c>
      <c r="I32" s="56">
        <v>0.23</v>
      </c>
      <c r="P32" s="42"/>
      <c r="AF32" s="122">
        <v>9.3749999999999806E-2</v>
      </c>
      <c r="AG32" s="130">
        <v>0</v>
      </c>
      <c r="AH32" s="124">
        <v>0</v>
      </c>
      <c r="AI32" s="124">
        <v>0</v>
      </c>
      <c r="AJ32" s="124">
        <v>1</v>
      </c>
      <c r="AK32" s="124">
        <v>1</v>
      </c>
      <c r="AL32" s="124">
        <v>1</v>
      </c>
      <c r="AM32" s="124">
        <v>1</v>
      </c>
      <c r="AN32" s="124">
        <v>1</v>
      </c>
      <c r="AO32" s="125">
        <v>1</v>
      </c>
      <c r="AP32" s="119"/>
      <c r="AQ32" s="126">
        <v>9.3749999999999806E-2</v>
      </c>
      <c r="AR32" s="127">
        <v>1.08</v>
      </c>
      <c r="AS32" s="123">
        <v>1.1000000000000001</v>
      </c>
      <c r="AT32" s="123">
        <v>1.1299999999999999</v>
      </c>
      <c r="AU32" s="123">
        <v>1.1499999999999999</v>
      </c>
      <c r="AV32" s="128">
        <v>1.25</v>
      </c>
      <c r="AW32" s="129">
        <v>1.25</v>
      </c>
      <c r="AZ32" s="199"/>
    </row>
    <row r="33" spans="1:52" ht="15.6" x14ac:dyDescent="0.3">
      <c r="A33" s="50">
        <v>40</v>
      </c>
      <c r="B33" s="56">
        <v>0.3</v>
      </c>
      <c r="C33" s="56">
        <v>0.08</v>
      </c>
      <c r="D33" s="50">
        <v>40</v>
      </c>
      <c r="E33" s="56">
        <v>0.5</v>
      </c>
      <c r="F33" s="56">
        <v>0.13</v>
      </c>
      <c r="G33" s="50">
        <v>40</v>
      </c>
      <c r="H33" s="56">
        <v>0.5</v>
      </c>
      <c r="I33" s="56">
        <v>0.27</v>
      </c>
      <c r="L33" s="274" t="s">
        <v>58</v>
      </c>
      <c r="M33" s="274"/>
      <c r="N33" s="274"/>
      <c r="P33" s="42"/>
      <c r="AF33" s="122">
        <v>9.7222222222222002E-2</v>
      </c>
      <c r="AG33" s="130">
        <v>0</v>
      </c>
      <c r="AH33" s="124">
        <v>0</v>
      </c>
      <c r="AI33" s="124">
        <v>0</v>
      </c>
      <c r="AJ33" s="124">
        <v>1</v>
      </c>
      <c r="AK33" s="124">
        <v>1</v>
      </c>
      <c r="AL33" s="124">
        <v>1</v>
      </c>
      <c r="AM33" s="124">
        <v>1</v>
      </c>
      <c r="AN33" s="124">
        <v>1</v>
      </c>
      <c r="AO33" s="125">
        <v>1</v>
      </c>
      <c r="AP33" s="119"/>
      <c r="AQ33" s="126">
        <v>9.7222222222222002E-2</v>
      </c>
      <c r="AR33" s="127">
        <v>1.08</v>
      </c>
      <c r="AS33" s="123">
        <v>1.1000000000000001</v>
      </c>
      <c r="AT33" s="123">
        <v>1.1299999999999999</v>
      </c>
      <c r="AU33" s="123">
        <v>1.1499999999999999</v>
      </c>
      <c r="AV33" s="128">
        <v>1.25</v>
      </c>
      <c r="AW33" s="129">
        <v>1.25</v>
      </c>
      <c r="AZ33" s="199"/>
    </row>
    <row r="34" spans="1:52" x14ac:dyDescent="0.25">
      <c r="A34" s="50">
        <v>50</v>
      </c>
      <c r="B34" s="56">
        <v>0.4</v>
      </c>
      <c r="C34" s="56">
        <v>0.03</v>
      </c>
      <c r="D34" s="50">
        <v>50</v>
      </c>
      <c r="E34" s="56">
        <v>0.4</v>
      </c>
      <c r="F34" s="57">
        <v>0.18</v>
      </c>
      <c r="G34" s="50">
        <v>50</v>
      </c>
      <c r="H34" s="56">
        <v>0.6</v>
      </c>
      <c r="I34" s="56">
        <v>0.22</v>
      </c>
      <c r="L34" s="39" t="s">
        <v>1</v>
      </c>
      <c r="M34" s="275"/>
      <c r="N34" s="275"/>
      <c r="O34" s="4"/>
      <c r="P34" s="4"/>
      <c r="Q34" s="4"/>
      <c r="R34" s="4"/>
      <c r="AF34" s="122">
        <v>0.100694444444444</v>
      </c>
      <c r="AG34" s="130">
        <v>0</v>
      </c>
      <c r="AH34" s="124">
        <v>0</v>
      </c>
      <c r="AI34" s="124">
        <v>0</v>
      </c>
      <c r="AJ34" s="124">
        <v>1</v>
      </c>
      <c r="AK34" s="124">
        <v>1</v>
      </c>
      <c r="AL34" s="124">
        <v>1</v>
      </c>
      <c r="AM34" s="124">
        <v>1</v>
      </c>
      <c r="AN34" s="124">
        <v>1</v>
      </c>
      <c r="AO34" s="125">
        <v>1</v>
      </c>
      <c r="AP34" s="119"/>
      <c r="AQ34" s="126">
        <v>0.100694444444444</v>
      </c>
      <c r="AR34" s="127">
        <v>1.08</v>
      </c>
      <c r="AS34" s="123">
        <v>1.1000000000000001</v>
      </c>
      <c r="AT34" s="123">
        <v>1.1299999999999999</v>
      </c>
      <c r="AU34" s="123">
        <v>1.1499999999999999</v>
      </c>
      <c r="AV34" s="128">
        <v>1.25</v>
      </c>
      <c r="AW34" s="129">
        <v>1.25</v>
      </c>
      <c r="AZ34" s="199"/>
    </row>
    <row r="35" spans="1:52" x14ac:dyDescent="0.25">
      <c r="A35" s="50">
        <v>60</v>
      </c>
      <c r="B35" s="56">
        <v>0.3</v>
      </c>
      <c r="C35" s="56">
        <v>0.09</v>
      </c>
      <c r="D35" s="50">
        <v>60</v>
      </c>
      <c r="E35" s="56">
        <v>0.5</v>
      </c>
      <c r="F35" s="56">
        <v>0.12</v>
      </c>
      <c r="G35" s="50">
        <v>60</v>
      </c>
      <c r="H35" s="56">
        <v>0.5</v>
      </c>
      <c r="I35" s="56">
        <v>0.28000000000000003</v>
      </c>
      <c r="L35" s="39" t="s">
        <v>51</v>
      </c>
      <c r="M35" s="4"/>
      <c r="N35" t="s">
        <v>71</v>
      </c>
      <c r="O35" t="s">
        <v>70</v>
      </c>
      <c r="P35" s="40">
        <v>0</v>
      </c>
      <c r="Q35" t="s">
        <v>71</v>
      </c>
      <c r="AF35" s="122">
        <v>0.10416666666666601</v>
      </c>
      <c r="AG35" s="130">
        <v>0</v>
      </c>
      <c r="AH35" s="124">
        <v>0</v>
      </c>
      <c r="AI35" s="124">
        <v>0</v>
      </c>
      <c r="AJ35" s="124">
        <v>1</v>
      </c>
      <c r="AK35" s="124">
        <v>1</v>
      </c>
      <c r="AL35" s="124">
        <v>1</v>
      </c>
      <c r="AM35" s="124">
        <v>1</v>
      </c>
      <c r="AN35" s="124">
        <v>1</v>
      </c>
      <c r="AO35" s="125">
        <v>1</v>
      </c>
      <c r="AP35" s="119"/>
      <c r="AQ35" s="126">
        <v>0.10416666666666601</v>
      </c>
      <c r="AR35" s="127">
        <v>1.08</v>
      </c>
      <c r="AS35" s="123">
        <v>1.1000000000000001</v>
      </c>
      <c r="AT35" s="123">
        <v>1.1299999999999999</v>
      </c>
      <c r="AU35" s="123">
        <v>1.1499999999999999</v>
      </c>
      <c r="AV35" s="128">
        <v>1.25</v>
      </c>
      <c r="AW35" s="129">
        <v>1.25</v>
      </c>
      <c r="AZ35" s="199"/>
    </row>
    <row r="36" spans="1:52" x14ac:dyDescent="0.25">
      <c r="A36" s="50">
        <v>70</v>
      </c>
      <c r="B36" s="56">
        <v>0.3</v>
      </c>
      <c r="C36" s="56">
        <v>0.09</v>
      </c>
      <c r="D36" s="50">
        <v>70</v>
      </c>
      <c r="E36" s="56">
        <v>0.4</v>
      </c>
      <c r="F36" s="56">
        <v>0.19</v>
      </c>
      <c r="G36" s="50">
        <v>70</v>
      </c>
      <c r="H36" s="56">
        <v>0.6</v>
      </c>
      <c r="I36" s="56">
        <v>0.21</v>
      </c>
      <c r="L36" s="39" t="s">
        <v>59</v>
      </c>
      <c r="M36" s="34"/>
      <c r="N36" t="s">
        <v>71</v>
      </c>
      <c r="O36" t="s">
        <v>72</v>
      </c>
      <c r="P36" s="40">
        <v>0</v>
      </c>
      <c r="Q36" t="s">
        <v>71</v>
      </c>
      <c r="AF36" s="122">
        <v>0.10763888888888901</v>
      </c>
      <c r="AG36" s="130">
        <v>0</v>
      </c>
      <c r="AH36" s="124">
        <v>0</v>
      </c>
      <c r="AI36" s="124">
        <v>0</v>
      </c>
      <c r="AJ36" s="124">
        <v>1</v>
      </c>
      <c r="AK36" s="124">
        <v>1</v>
      </c>
      <c r="AL36" s="124">
        <v>1</v>
      </c>
      <c r="AM36" s="124">
        <v>1</v>
      </c>
      <c r="AN36" s="124">
        <v>1</v>
      </c>
      <c r="AO36" s="125">
        <v>1</v>
      </c>
      <c r="AP36" s="119"/>
      <c r="AQ36" s="126">
        <v>0.10763888888888901</v>
      </c>
      <c r="AR36" s="127">
        <v>1.08</v>
      </c>
      <c r="AS36" s="123">
        <v>1.1000000000000001</v>
      </c>
      <c r="AT36" s="123">
        <v>1.1299999999999999</v>
      </c>
      <c r="AU36" s="123">
        <v>1.1499999999999999</v>
      </c>
      <c r="AV36" s="128">
        <v>1.25</v>
      </c>
      <c r="AW36" s="129">
        <v>1.25</v>
      </c>
      <c r="AZ36" s="199"/>
    </row>
    <row r="37" spans="1:52" x14ac:dyDescent="0.25">
      <c r="A37" s="50">
        <v>80</v>
      </c>
      <c r="B37" s="56">
        <v>0.4</v>
      </c>
      <c r="C37" s="56">
        <v>0.01</v>
      </c>
      <c r="D37" s="50">
        <v>80</v>
      </c>
      <c r="E37" s="56">
        <v>0.5</v>
      </c>
      <c r="F37" s="56">
        <v>0.11</v>
      </c>
      <c r="G37" s="50">
        <v>80</v>
      </c>
      <c r="H37" s="56">
        <v>0.5</v>
      </c>
      <c r="I37" s="56">
        <v>0.28999999999999998</v>
      </c>
      <c r="L37" s="39" t="s">
        <v>60</v>
      </c>
      <c r="M37" s="34"/>
      <c r="N37" t="s">
        <v>61</v>
      </c>
      <c r="AF37" s="122">
        <v>0.11111111111111099</v>
      </c>
      <c r="AG37" s="130">
        <v>0</v>
      </c>
      <c r="AH37" s="124">
        <v>0</v>
      </c>
      <c r="AI37" s="124">
        <v>0</v>
      </c>
      <c r="AJ37" s="124">
        <v>1</v>
      </c>
      <c r="AK37" s="124">
        <v>1</v>
      </c>
      <c r="AL37" s="124">
        <v>1</v>
      </c>
      <c r="AM37" s="124">
        <v>1</v>
      </c>
      <c r="AN37" s="124">
        <v>1</v>
      </c>
      <c r="AO37" s="125">
        <v>1</v>
      </c>
      <c r="AP37" s="119"/>
      <c r="AQ37" s="126">
        <v>0.11111111111111099</v>
      </c>
      <c r="AR37" s="127">
        <v>1.08</v>
      </c>
      <c r="AS37" s="123">
        <v>1.1000000000000001</v>
      </c>
      <c r="AT37" s="123">
        <v>1.1299999999999999</v>
      </c>
      <c r="AU37" s="123">
        <v>1.1499999999999999</v>
      </c>
      <c r="AV37" s="128">
        <v>1.25</v>
      </c>
      <c r="AW37" s="129">
        <v>1.25</v>
      </c>
      <c r="AZ37" s="199"/>
    </row>
    <row r="38" spans="1:52" x14ac:dyDescent="0.25">
      <c r="A38" s="50">
        <v>90</v>
      </c>
      <c r="B38" s="56">
        <v>0.3</v>
      </c>
      <c r="C38" s="56">
        <v>0.1</v>
      </c>
      <c r="D38" s="50">
        <v>90</v>
      </c>
      <c r="E38" s="57">
        <v>0.4</v>
      </c>
      <c r="F38" s="56">
        <v>0.2</v>
      </c>
      <c r="G38" s="50">
        <v>90</v>
      </c>
      <c r="H38" s="56">
        <v>0.6</v>
      </c>
      <c r="I38" s="56">
        <v>0.2</v>
      </c>
      <c r="L38" s="39" t="s">
        <v>33</v>
      </c>
      <c r="M38" s="4"/>
      <c r="N38" t="s">
        <v>34</v>
      </c>
      <c r="AF38" s="122">
        <v>0.114583333333333</v>
      </c>
      <c r="AG38" s="130">
        <v>0</v>
      </c>
      <c r="AH38" s="124">
        <v>0</v>
      </c>
      <c r="AI38" s="124">
        <v>0</v>
      </c>
      <c r="AJ38" s="124">
        <v>1</v>
      </c>
      <c r="AK38" s="124">
        <v>1</v>
      </c>
      <c r="AL38" s="124">
        <v>1</v>
      </c>
      <c r="AM38" s="124">
        <v>1</v>
      </c>
      <c r="AN38" s="124">
        <v>1</v>
      </c>
      <c r="AO38" s="125">
        <v>1</v>
      </c>
      <c r="AP38" s="119"/>
      <c r="AQ38" s="126">
        <v>0.114583333333333</v>
      </c>
      <c r="AR38" s="127">
        <v>1.08</v>
      </c>
      <c r="AS38" s="123">
        <v>1.1000000000000001</v>
      </c>
      <c r="AT38" s="123">
        <v>1.1299999999999999</v>
      </c>
      <c r="AU38" s="123">
        <v>1.1499999999999999</v>
      </c>
      <c r="AV38" s="128">
        <v>1.25</v>
      </c>
      <c r="AW38" s="129">
        <v>1.25</v>
      </c>
      <c r="AZ38" s="199"/>
    </row>
    <row r="39" spans="1:52" x14ac:dyDescent="0.25">
      <c r="A39" s="50">
        <v>100</v>
      </c>
      <c r="B39" s="56">
        <v>0.3</v>
      </c>
      <c r="C39" s="56">
        <v>0.1</v>
      </c>
      <c r="D39" s="50">
        <v>100</v>
      </c>
      <c r="E39" s="56">
        <v>0.4</v>
      </c>
      <c r="F39" s="56">
        <v>0.2</v>
      </c>
      <c r="G39" s="50">
        <v>100</v>
      </c>
      <c r="H39" s="56">
        <v>0.6</v>
      </c>
      <c r="I39" s="56">
        <v>0.2</v>
      </c>
      <c r="L39" s="39" t="s">
        <v>2</v>
      </c>
      <c r="M39" t="s">
        <v>65</v>
      </c>
      <c r="N39" t="s">
        <v>66</v>
      </c>
      <c r="P39" s="217" t="s">
        <v>224</v>
      </c>
      <c r="AF39" s="122">
        <v>0.118055555555555</v>
      </c>
      <c r="AG39" s="130">
        <v>0</v>
      </c>
      <c r="AH39" s="124">
        <v>0</v>
      </c>
      <c r="AI39" s="124">
        <v>0</v>
      </c>
      <c r="AJ39" s="124">
        <v>1</v>
      </c>
      <c r="AK39" s="124">
        <v>1</v>
      </c>
      <c r="AL39" s="124">
        <v>1</v>
      </c>
      <c r="AM39" s="124">
        <v>1</v>
      </c>
      <c r="AN39" s="124">
        <v>1</v>
      </c>
      <c r="AO39" s="125">
        <v>1</v>
      </c>
      <c r="AP39" s="119"/>
      <c r="AQ39" s="126">
        <v>0.118055555555555</v>
      </c>
      <c r="AR39" s="127">
        <v>1.08</v>
      </c>
      <c r="AS39" s="123">
        <v>1.1000000000000001</v>
      </c>
      <c r="AT39" s="123">
        <v>1.1299999999999999</v>
      </c>
      <c r="AU39" s="123">
        <v>1.1499999999999999</v>
      </c>
      <c r="AV39" s="128">
        <v>1.25</v>
      </c>
      <c r="AW39" s="129">
        <v>1.25</v>
      </c>
      <c r="AZ39" s="199"/>
    </row>
    <row r="40" spans="1:52" x14ac:dyDescent="0.25">
      <c r="B40" s="6"/>
      <c r="C40" s="6"/>
      <c r="E40" s="6"/>
      <c r="F40" s="6"/>
      <c r="H40" s="6"/>
      <c r="I40" s="6"/>
      <c r="AF40" s="122">
        <v>0.121527777777777</v>
      </c>
      <c r="AG40" s="130">
        <v>0</v>
      </c>
      <c r="AH40" s="124">
        <v>0</v>
      </c>
      <c r="AI40" s="124">
        <v>0</v>
      </c>
      <c r="AJ40" s="124">
        <v>1</v>
      </c>
      <c r="AK40" s="124">
        <v>1</v>
      </c>
      <c r="AL40" s="124">
        <v>1</v>
      </c>
      <c r="AM40" s="124">
        <v>1</v>
      </c>
      <c r="AN40" s="124">
        <v>1</v>
      </c>
      <c r="AO40" s="125">
        <v>1</v>
      </c>
      <c r="AP40" s="119"/>
      <c r="AQ40" s="126">
        <v>0.121527777777777</v>
      </c>
      <c r="AR40" s="127">
        <v>1.08</v>
      </c>
      <c r="AS40" s="123">
        <v>1.1000000000000001</v>
      </c>
      <c r="AT40" s="123">
        <v>1.1299999999999999</v>
      </c>
      <c r="AU40" s="123">
        <v>1.1499999999999999</v>
      </c>
      <c r="AV40" s="128">
        <v>1.25</v>
      </c>
      <c r="AW40" s="129">
        <v>1.25</v>
      </c>
      <c r="AZ40" s="199"/>
    </row>
    <row r="41" spans="1:52" x14ac:dyDescent="0.25">
      <c r="L41" t="s">
        <v>67</v>
      </c>
      <c r="M41">
        <v>7</v>
      </c>
      <c r="AF41" s="122">
        <v>0.125</v>
      </c>
      <c r="AG41" s="130">
        <v>0</v>
      </c>
      <c r="AH41" s="124">
        <v>0</v>
      </c>
      <c r="AI41" s="124">
        <v>0</v>
      </c>
      <c r="AJ41" s="124">
        <v>1</v>
      </c>
      <c r="AK41" s="124">
        <v>1</v>
      </c>
      <c r="AL41" s="124">
        <v>1</v>
      </c>
      <c r="AM41" s="124">
        <v>1</v>
      </c>
      <c r="AN41" s="124">
        <v>1</v>
      </c>
      <c r="AO41" s="125">
        <v>1</v>
      </c>
      <c r="AP41" s="119"/>
      <c r="AQ41" s="126">
        <v>0.125</v>
      </c>
      <c r="AR41" s="127">
        <v>1.08</v>
      </c>
      <c r="AS41" s="123">
        <v>1.1000000000000001</v>
      </c>
      <c r="AT41" s="123">
        <v>1.1299999999999999</v>
      </c>
      <c r="AU41" s="123">
        <v>1.1499999999999999</v>
      </c>
      <c r="AV41" s="128">
        <v>1.25</v>
      </c>
      <c r="AW41" s="129">
        <v>1.25</v>
      </c>
      <c r="AZ41" s="199"/>
    </row>
    <row r="42" spans="1:52" ht="15.6" x14ac:dyDescent="0.3">
      <c r="A42" s="45" t="s">
        <v>21</v>
      </c>
      <c r="B42" s="45"/>
      <c r="C42" s="45"/>
      <c r="D42" s="45"/>
      <c r="E42" s="45"/>
      <c r="F42" s="45"/>
      <c r="G42" s="45"/>
      <c r="H42" s="45"/>
      <c r="I42" s="45"/>
      <c r="J42" s="45"/>
      <c r="K42" s="45"/>
      <c r="T42" s="45"/>
      <c r="U42" s="45"/>
      <c r="V42" s="45"/>
      <c r="W42" s="45"/>
      <c r="X42" s="45"/>
      <c r="Y42" s="45"/>
      <c r="Z42" s="45"/>
      <c r="AA42" s="45"/>
      <c r="AB42" s="45"/>
      <c r="AF42" s="122">
        <v>0.12847222222222199</v>
      </c>
      <c r="AG42" s="130">
        <v>0</v>
      </c>
      <c r="AH42" s="124">
        <v>0</v>
      </c>
      <c r="AI42" s="124">
        <v>0</v>
      </c>
      <c r="AJ42" s="124">
        <v>1.23</v>
      </c>
      <c r="AK42" s="124">
        <v>1.28</v>
      </c>
      <c r="AL42" s="124">
        <v>1.3</v>
      </c>
      <c r="AM42" s="124">
        <v>1.32</v>
      </c>
      <c r="AN42" s="124">
        <v>1.33</v>
      </c>
      <c r="AO42" s="125">
        <v>1.33</v>
      </c>
      <c r="AP42" s="119"/>
      <c r="AQ42" s="126">
        <v>0.12847222222222199</v>
      </c>
      <c r="AR42" s="127">
        <v>1.05</v>
      </c>
      <c r="AS42" s="123">
        <v>1.1000000000000001</v>
      </c>
      <c r="AT42" s="123">
        <v>1.1000000000000001</v>
      </c>
      <c r="AU42" s="123">
        <v>1.1000000000000001</v>
      </c>
      <c r="AV42" s="128">
        <v>1.1000000000000001</v>
      </c>
      <c r="AW42" s="129">
        <v>1.1299999999999999</v>
      </c>
      <c r="AZ42" s="199"/>
    </row>
    <row r="43" spans="1:52" x14ac:dyDescent="0.25">
      <c r="A43" s="143" t="s">
        <v>111</v>
      </c>
      <c r="B43" s="143" t="s">
        <v>32</v>
      </c>
      <c r="C43" s="12" t="s">
        <v>31</v>
      </c>
      <c r="D43" s="12" t="s">
        <v>53</v>
      </c>
      <c r="E43" s="12" t="s">
        <v>46</v>
      </c>
      <c r="F43" s="12" t="s">
        <v>3</v>
      </c>
      <c r="G43" s="12" t="s">
        <v>48</v>
      </c>
      <c r="H43" s="12" t="s">
        <v>39</v>
      </c>
      <c r="I43" s="12" t="s">
        <v>19</v>
      </c>
      <c r="J43" s="12" t="s">
        <v>20</v>
      </c>
      <c r="K43" s="12" t="s">
        <v>40</v>
      </c>
      <c r="L43" s="12" t="s">
        <v>47</v>
      </c>
      <c r="M43" s="12" t="s">
        <v>41</v>
      </c>
      <c r="N43" s="12" t="s">
        <v>10</v>
      </c>
      <c r="O43" s="14" t="s">
        <v>56</v>
      </c>
      <c r="P43" s="10" t="s">
        <v>22</v>
      </c>
      <c r="Q43" s="14" t="s">
        <v>57</v>
      </c>
      <c r="R43" s="10" t="s">
        <v>23</v>
      </c>
      <c r="S43" s="11" t="s">
        <v>18</v>
      </c>
      <c r="T43" s="13" t="s">
        <v>54</v>
      </c>
      <c r="U43" s="10" t="s">
        <v>5</v>
      </c>
      <c r="V43" s="47" t="s">
        <v>75</v>
      </c>
      <c r="W43" s="46" t="s">
        <v>74</v>
      </c>
      <c r="X43" s="13" t="s">
        <v>55</v>
      </c>
      <c r="Y43" s="10" t="s">
        <v>6</v>
      </c>
      <c r="Z43" s="14" t="s">
        <v>42</v>
      </c>
      <c r="AA43" s="14" t="s">
        <v>43</v>
      </c>
      <c r="AB43" s="14" t="s">
        <v>42</v>
      </c>
      <c r="AC43" s="14" t="s">
        <v>43</v>
      </c>
      <c r="AD43" s="12" t="s">
        <v>1</v>
      </c>
      <c r="AF43" s="122">
        <v>0.131944444444444</v>
      </c>
      <c r="AG43" s="130">
        <v>0</v>
      </c>
      <c r="AH43" s="124">
        <v>0</v>
      </c>
      <c r="AI43" s="124">
        <v>0</v>
      </c>
      <c r="AJ43" s="124">
        <v>1.23</v>
      </c>
      <c r="AK43" s="124">
        <v>1.28</v>
      </c>
      <c r="AL43" s="124">
        <v>1.3</v>
      </c>
      <c r="AM43" s="124">
        <v>1.32</v>
      </c>
      <c r="AN43" s="124">
        <v>1.33</v>
      </c>
      <c r="AO43" s="125">
        <v>1.33</v>
      </c>
      <c r="AP43" s="119"/>
      <c r="AQ43" s="126">
        <v>0.131944444444444</v>
      </c>
      <c r="AR43" s="127">
        <v>1.05</v>
      </c>
      <c r="AS43" s="123">
        <v>1.1000000000000001</v>
      </c>
      <c r="AT43" s="123">
        <v>1.1000000000000001</v>
      </c>
      <c r="AU43" s="123">
        <v>1.1000000000000001</v>
      </c>
      <c r="AV43" s="128">
        <v>1.1000000000000001</v>
      </c>
      <c r="AW43" s="129">
        <v>1.1299999999999999</v>
      </c>
      <c r="AZ43" s="199"/>
    </row>
    <row r="44" spans="1:52" x14ac:dyDescent="0.25">
      <c r="C44" s="15"/>
      <c r="D44" s="23"/>
      <c r="E44" s="23"/>
      <c r="F44" s="23"/>
      <c r="G44" s="24"/>
      <c r="H44" s="23"/>
      <c r="I44" s="23"/>
      <c r="J44" s="23"/>
      <c r="K44" s="23"/>
      <c r="L44" s="25"/>
      <c r="M44" s="23"/>
      <c r="N44" s="23"/>
      <c r="O44" s="7"/>
      <c r="P44" s="7"/>
      <c r="Q44" s="7"/>
      <c r="R44" s="7"/>
      <c r="S44" s="16"/>
      <c r="T44" s="17"/>
      <c r="U44" s="7"/>
      <c r="V44" s="17"/>
      <c r="W44" s="7"/>
      <c r="X44" s="17"/>
      <c r="Y44" s="7"/>
      <c r="Z44" s="7"/>
      <c r="AA44" s="7"/>
      <c r="AB44" s="7"/>
      <c r="AC44" s="7"/>
      <c r="AD44" s="15"/>
      <c r="AF44" s="122">
        <v>0.13541666666666599</v>
      </c>
      <c r="AG44" s="130">
        <v>0</v>
      </c>
      <c r="AH44" s="124">
        <v>0</v>
      </c>
      <c r="AI44" s="124">
        <v>0</v>
      </c>
      <c r="AJ44" s="124">
        <v>1.23</v>
      </c>
      <c r="AK44" s="124">
        <v>1.28</v>
      </c>
      <c r="AL44" s="124">
        <v>1.3</v>
      </c>
      <c r="AM44" s="124">
        <v>1.32</v>
      </c>
      <c r="AN44" s="124">
        <v>1.33</v>
      </c>
      <c r="AO44" s="125">
        <v>1.33</v>
      </c>
      <c r="AP44" s="119"/>
      <c r="AQ44" s="126">
        <v>0.13541666666666599</v>
      </c>
      <c r="AR44" s="127">
        <v>1.05</v>
      </c>
      <c r="AS44" s="123">
        <v>1.1000000000000001</v>
      </c>
      <c r="AT44" s="123">
        <v>1.1000000000000001</v>
      </c>
      <c r="AU44" s="123">
        <v>1.1000000000000001</v>
      </c>
      <c r="AV44" s="128">
        <v>1.1000000000000001</v>
      </c>
      <c r="AW44" s="129">
        <v>1.1299999999999999</v>
      </c>
      <c r="AZ44" s="199"/>
    </row>
    <row r="45" spans="1:52" x14ac:dyDescent="0.25">
      <c r="A45" t="s">
        <v>78</v>
      </c>
      <c r="B45">
        <v>11</v>
      </c>
      <c r="AF45" s="122">
        <v>0.13888888888888901</v>
      </c>
      <c r="AG45" s="130">
        <v>0</v>
      </c>
      <c r="AH45" s="124">
        <v>0</v>
      </c>
      <c r="AI45" s="124">
        <v>0</v>
      </c>
      <c r="AJ45" s="124">
        <v>1.23</v>
      </c>
      <c r="AK45" s="124">
        <v>1.28</v>
      </c>
      <c r="AL45" s="124">
        <v>1.3</v>
      </c>
      <c r="AM45" s="124">
        <v>1.32</v>
      </c>
      <c r="AN45" s="124">
        <v>1.33</v>
      </c>
      <c r="AO45" s="125">
        <v>1.33</v>
      </c>
      <c r="AP45" s="119"/>
      <c r="AQ45" s="126">
        <v>0.13888888888888901</v>
      </c>
      <c r="AR45" s="127">
        <v>1.05</v>
      </c>
      <c r="AS45" s="123">
        <v>1.1000000000000001</v>
      </c>
      <c r="AT45" s="123">
        <v>1.1000000000000001</v>
      </c>
      <c r="AU45" s="123">
        <v>1.1000000000000001</v>
      </c>
      <c r="AV45" s="128">
        <v>1.1000000000000001</v>
      </c>
      <c r="AW45" s="129">
        <v>1.1299999999999999</v>
      </c>
      <c r="AZ45" s="199"/>
    </row>
    <row r="46" spans="1:52" ht="15.6" x14ac:dyDescent="0.3">
      <c r="A46" s="273" t="s">
        <v>24</v>
      </c>
      <c r="B46" s="273"/>
      <c r="C46" s="273"/>
      <c r="E46" t="s">
        <v>30</v>
      </c>
      <c r="I46" s="273" t="s">
        <v>50</v>
      </c>
      <c r="J46" s="273"/>
      <c r="M46" s="9"/>
      <c r="P46" s="9" t="s">
        <v>52</v>
      </c>
      <c r="AF46" s="122">
        <v>0.14236111111111099</v>
      </c>
      <c r="AG46" s="130">
        <v>0</v>
      </c>
      <c r="AH46" s="124">
        <v>0</v>
      </c>
      <c r="AI46" s="124">
        <v>0</v>
      </c>
      <c r="AJ46" s="124">
        <v>1.23</v>
      </c>
      <c r="AK46" s="124">
        <v>1.28</v>
      </c>
      <c r="AL46" s="124">
        <v>1.3</v>
      </c>
      <c r="AM46" s="124">
        <v>1.32</v>
      </c>
      <c r="AN46" s="124">
        <v>1.33</v>
      </c>
      <c r="AO46" s="125">
        <v>1.33</v>
      </c>
      <c r="AP46" s="119"/>
      <c r="AQ46" s="126">
        <v>0.14236111111111099</v>
      </c>
      <c r="AR46" s="127">
        <v>1.05</v>
      </c>
      <c r="AS46" s="123">
        <v>1.1000000000000001</v>
      </c>
      <c r="AT46" s="123">
        <v>1.1000000000000001</v>
      </c>
      <c r="AU46" s="123">
        <v>1.1000000000000001</v>
      </c>
      <c r="AV46" s="128">
        <v>1.1000000000000001</v>
      </c>
      <c r="AW46" s="129">
        <v>1.1299999999999999</v>
      </c>
      <c r="AZ46" s="199"/>
    </row>
    <row r="47" spans="1:52" x14ac:dyDescent="0.25">
      <c r="A47" s="9" t="s">
        <v>29</v>
      </c>
      <c r="B47" s="9" t="s">
        <v>25</v>
      </c>
      <c r="C47" s="9" t="s">
        <v>26</v>
      </c>
      <c r="E47" s="31">
        <v>1</v>
      </c>
      <c r="I47" s="42"/>
      <c r="J47" s="144" t="s">
        <v>131</v>
      </c>
      <c r="K47" s="42"/>
      <c r="L47" s="42"/>
      <c r="M47" s="77"/>
      <c r="N47" s="42"/>
      <c r="O47" s="42"/>
      <c r="P47" s="43" t="s">
        <v>227</v>
      </c>
      <c r="AF47" s="122">
        <v>0.14583333333333301</v>
      </c>
      <c r="AG47" s="130">
        <v>0</v>
      </c>
      <c r="AH47" s="124">
        <v>0</v>
      </c>
      <c r="AI47" s="124">
        <v>0</v>
      </c>
      <c r="AJ47" s="124">
        <v>1.23</v>
      </c>
      <c r="AK47" s="124">
        <v>1.28</v>
      </c>
      <c r="AL47" s="124">
        <v>1.3</v>
      </c>
      <c r="AM47" s="124">
        <v>1.32</v>
      </c>
      <c r="AN47" s="124">
        <v>1.33</v>
      </c>
      <c r="AO47" s="125">
        <v>1.33</v>
      </c>
      <c r="AP47" s="119"/>
      <c r="AQ47" s="126">
        <v>0.14583333333333301</v>
      </c>
      <c r="AR47" s="127">
        <v>1.05</v>
      </c>
      <c r="AS47" s="123">
        <v>1.1000000000000001</v>
      </c>
      <c r="AT47" s="123">
        <v>1.1000000000000001</v>
      </c>
      <c r="AU47" s="123">
        <v>1.1000000000000001</v>
      </c>
      <c r="AV47" s="128">
        <v>1.1000000000000001</v>
      </c>
      <c r="AW47" s="129">
        <v>1.1299999999999999</v>
      </c>
      <c r="AZ47" s="199"/>
    </row>
    <row r="48" spans="1:52" x14ac:dyDescent="0.25">
      <c r="A48" t="s">
        <v>28</v>
      </c>
      <c r="B48">
        <v>1</v>
      </c>
      <c r="C48" t="s">
        <v>110</v>
      </c>
      <c r="I48" s="42"/>
      <c r="J48" s="42"/>
      <c r="K48" s="42"/>
      <c r="L48" s="42"/>
      <c r="M48" s="42"/>
      <c r="N48" s="42"/>
      <c r="O48" s="42"/>
      <c r="P48" s="9" t="s">
        <v>79</v>
      </c>
      <c r="AF48" s="122">
        <v>0.149305555555555</v>
      </c>
      <c r="AG48" s="130">
        <v>0</v>
      </c>
      <c r="AH48" s="124">
        <v>0</v>
      </c>
      <c r="AI48" s="124">
        <v>0</v>
      </c>
      <c r="AJ48" s="124">
        <v>1.23</v>
      </c>
      <c r="AK48" s="124">
        <v>1.28</v>
      </c>
      <c r="AL48" s="124">
        <v>1.3</v>
      </c>
      <c r="AM48" s="124">
        <v>1.32</v>
      </c>
      <c r="AN48" s="124">
        <v>1.33</v>
      </c>
      <c r="AO48" s="125">
        <v>1.33</v>
      </c>
      <c r="AP48" s="119"/>
      <c r="AQ48" s="126">
        <v>0.149305555555555</v>
      </c>
      <c r="AR48" s="127">
        <v>1.05</v>
      </c>
      <c r="AS48" s="123">
        <v>1.1000000000000001</v>
      </c>
      <c r="AT48" s="123">
        <v>1.1000000000000001</v>
      </c>
      <c r="AU48" s="123">
        <v>1.1000000000000001</v>
      </c>
      <c r="AV48" s="128">
        <v>1.1000000000000001</v>
      </c>
      <c r="AW48" s="129">
        <v>1.1299999999999999</v>
      </c>
      <c r="AZ48" s="199"/>
    </row>
    <row r="49" spans="1:52" x14ac:dyDescent="0.25">
      <c r="A49" t="s">
        <v>62</v>
      </c>
      <c r="B49">
        <v>2</v>
      </c>
      <c r="C49" s="42" t="s">
        <v>150</v>
      </c>
      <c r="I49" s="42"/>
      <c r="J49" s="42"/>
      <c r="K49" s="42"/>
      <c r="L49" s="42"/>
      <c r="M49" s="42"/>
      <c r="N49" s="42"/>
      <c r="O49" s="42"/>
      <c r="P49" s="48">
        <v>43769</v>
      </c>
      <c r="AF49" s="122">
        <v>0.15277777777777701</v>
      </c>
      <c r="AG49" s="130">
        <v>0</v>
      </c>
      <c r="AH49" s="124">
        <v>0</v>
      </c>
      <c r="AI49" s="124">
        <v>0</v>
      </c>
      <c r="AJ49" s="124">
        <v>1.23</v>
      </c>
      <c r="AK49" s="124">
        <v>1.28</v>
      </c>
      <c r="AL49" s="124">
        <v>1.3</v>
      </c>
      <c r="AM49" s="124">
        <v>1.32</v>
      </c>
      <c r="AN49" s="124">
        <v>1.33</v>
      </c>
      <c r="AO49" s="125">
        <v>1.33</v>
      </c>
      <c r="AP49" s="119"/>
      <c r="AQ49" s="126">
        <v>0.15277777777777701</v>
      </c>
      <c r="AR49" s="127">
        <v>1.05</v>
      </c>
      <c r="AS49" s="123">
        <v>1.1000000000000001</v>
      </c>
      <c r="AT49" s="123">
        <v>1.1000000000000001</v>
      </c>
      <c r="AU49" s="123">
        <v>1.1000000000000001</v>
      </c>
      <c r="AV49" s="128">
        <v>1.1000000000000001</v>
      </c>
      <c r="AW49" s="129">
        <v>1.1299999999999999</v>
      </c>
      <c r="AZ49" s="199"/>
    </row>
    <row r="50" spans="1:52" x14ac:dyDescent="0.25">
      <c r="A50" t="s">
        <v>27</v>
      </c>
      <c r="B50">
        <v>3</v>
      </c>
      <c r="C50" t="s">
        <v>109</v>
      </c>
      <c r="I50" s="42"/>
      <c r="J50" s="42"/>
      <c r="K50" s="42"/>
      <c r="L50" s="42"/>
      <c r="M50" s="42"/>
      <c r="N50" s="42"/>
      <c r="O50" s="42"/>
      <c r="AF50" s="122">
        <v>0.15625</v>
      </c>
      <c r="AG50" s="130">
        <v>0</v>
      </c>
      <c r="AH50" s="124">
        <v>0</v>
      </c>
      <c r="AI50" s="124">
        <v>0</v>
      </c>
      <c r="AJ50" s="124">
        <v>1.23</v>
      </c>
      <c r="AK50" s="124">
        <v>1.28</v>
      </c>
      <c r="AL50" s="124">
        <v>1.3</v>
      </c>
      <c r="AM50" s="124">
        <v>1.32</v>
      </c>
      <c r="AN50" s="124">
        <v>1.33</v>
      </c>
      <c r="AO50" s="125">
        <v>1.33</v>
      </c>
      <c r="AP50" s="119"/>
      <c r="AQ50" s="126">
        <v>0.15625</v>
      </c>
      <c r="AR50" s="127">
        <v>1.05</v>
      </c>
      <c r="AS50" s="123">
        <v>1.1000000000000001</v>
      </c>
      <c r="AT50" s="123">
        <v>1.1000000000000001</v>
      </c>
      <c r="AU50" s="123">
        <v>1.1000000000000001</v>
      </c>
      <c r="AV50" s="128">
        <v>1.1000000000000001</v>
      </c>
      <c r="AW50" s="129">
        <v>1.1299999999999999</v>
      </c>
      <c r="AZ50" s="199"/>
    </row>
    <row r="51" spans="1:52" x14ac:dyDescent="0.25">
      <c r="I51" s="42"/>
      <c r="J51" s="42"/>
      <c r="K51" s="42"/>
      <c r="L51" s="42"/>
      <c r="M51" s="42"/>
      <c r="N51" s="42"/>
      <c r="O51" s="42"/>
      <c r="AF51" s="122">
        <v>0.15972222222222199</v>
      </c>
      <c r="AG51" s="130">
        <v>0</v>
      </c>
      <c r="AH51" s="124">
        <v>0</v>
      </c>
      <c r="AI51" s="124">
        <v>0</v>
      </c>
      <c r="AJ51" s="124">
        <v>1.23</v>
      </c>
      <c r="AK51" s="124">
        <v>1.28</v>
      </c>
      <c r="AL51" s="124">
        <v>1.3</v>
      </c>
      <c r="AM51" s="124">
        <v>1.32</v>
      </c>
      <c r="AN51" s="124">
        <v>1.33</v>
      </c>
      <c r="AO51" s="125">
        <v>1.33</v>
      </c>
      <c r="AP51" s="119"/>
      <c r="AQ51" s="126">
        <v>0.15972222222222199</v>
      </c>
      <c r="AR51" s="127">
        <v>1.05</v>
      </c>
      <c r="AS51" s="123">
        <v>1.1000000000000001</v>
      </c>
      <c r="AT51" s="123">
        <v>1.1000000000000001</v>
      </c>
      <c r="AU51" s="123">
        <v>1.1000000000000001</v>
      </c>
      <c r="AV51" s="128">
        <v>1.1000000000000001</v>
      </c>
      <c r="AW51" s="129">
        <v>1.1299999999999999</v>
      </c>
      <c r="AZ51" s="199"/>
    </row>
    <row r="52" spans="1:52" x14ac:dyDescent="0.25">
      <c r="I52" s="77"/>
      <c r="J52" s="42"/>
      <c r="K52" s="42"/>
      <c r="L52" s="42"/>
      <c r="M52" s="42"/>
      <c r="N52" s="42"/>
      <c r="O52" s="42"/>
      <c r="AF52" s="122">
        <v>0.163194444444444</v>
      </c>
      <c r="AG52" s="130">
        <v>0</v>
      </c>
      <c r="AH52" s="124">
        <v>0</v>
      </c>
      <c r="AI52" s="124">
        <v>0</v>
      </c>
      <c r="AJ52" s="124">
        <v>1.23</v>
      </c>
      <c r="AK52" s="124">
        <v>1.28</v>
      </c>
      <c r="AL52" s="124">
        <v>1.3</v>
      </c>
      <c r="AM52" s="124">
        <v>1.32</v>
      </c>
      <c r="AN52" s="124">
        <v>1.33</v>
      </c>
      <c r="AO52" s="125">
        <v>1.33</v>
      </c>
      <c r="AP52" s="119"/>
      <c r="AQ52" s="126">
        <v>0.163194444444444</v>
      </c>
      <c r="AR52" s="127">
        <v>1.05</v>
      </c>
      <c r="AS52" s="123">
        <v>1.1000000000000001</v>
      </c>
      <c r="AT52" s="123">
        <v>1.1000000000000001</v>
      </c>
      <c r="AU52" s="123">
        <v>1.1000000000000001</v>
      </c>
      <c r="AV52" s="128">
        <v>1.1000000000000001</v>
      </c>
      <c r="AW52" s="129">
        <v>1.1299999999999999</v>
      </c>
      <c r="AZ52" s="199"/>
    </row>
    <row r="53" spans="1:52" x14ac:dyDescent="0.25">
      <c r="I53" s="42"/>
      <c r="J53" s="42"/>
      <c r="K53" s="42"/>
      <c r="L53" s="42"/>
      <c r="M53" s="42"/>
      <c r="N53" s="42"/>
      <c r="O53" s="42"/>
      <c r="AF53" s="122">
        <v>0.16666666666666599</v>
      </c>
      <c r="AG53" s="130">
        <v>0</v>
      </c>
      <c r="AH53" s="124">
        <v>0</v>
      </c>
      <c r="AI53" s="124">
        <v>0</v>
      </c>
      <c r="AJ53" s="124">
        <v>1.23</v>
      </c>
      <c r="AK53" s="124">
        <v>1.28</v>
      </c>
      <c r="AL53" s="124">
        <v>1.3</v>
      </c>
      <c r="AM53" s="124">
        <v>1.32</v>
      </c>
      <c r="AN53" s="124">
        <v>1.33</v>
      </c>
      <c r="AO53" s="125">
        <v>1.33</v>
      </c>
      <c r="AP53" s="119"/>
      <c r="AQ53" s="126">
        <v>0.16666666666666599</v>
      </c>
      <c r="AR53" s="127">
        <v>1.05</v>
      </c>
      <c r="AS53" s="123">
        <v>1.1000000000000001</v>
      </c>
      <c r="AT53" s="123">
        <v>1.1000000000000001</v>
      </c>
      <c r="AU53" s="123">
        <v>1.1000000000000001</v>
      </c>
      <c r="AV53" s="128">
        <v>1.1000000000000001</v>
      </c>
      <c r="AW53" s="129">
        <v>1.1299999999999999</v>
      </c>
      <c r="AZ53" s="199"/>
    </row>
    <row r="54" spans="1:52" x14ac:dyDescent="0.25">
      <c r="I54" s="9"/>
      <c r="K54" s="9"/>
      <c r="AF54" s="122">
        <v>0.17013888888888801</v>
      </c>
      <c r="AG54" s="130">
        <v>0</v>
      </c>
      <c r="AH54" s="124">
        <v>0</v>
      </c>
      <c r="AI54" s="124">
        <v>0</v>
      </c>
      <c r="AJ54" s="124">
        <v>1.23</v>
      </c>
      <c r="AK54" s="124">
        <v>1.28</v>
      </c>
      <c r="AL54" s="124">
        <v>1.3</v>
      </c>
      <c r="AM54" s="124">
        <v>1.32</v>
      </c>
      <c r="AN54" s="124">
        <v>1.33</v>
      </c>
      <c r="AO54" s="125">
        <v>1.33</v>
      </c>
      <c r="AP54" s="119"/>
      <c r="AQ54" s="126">
        <v>0.17013888888888801</v>
      </c>
      <c r="AR54" s="127">
        <v>1.05</v>
      </c>
      <c r="AS54" s="123">
        <v>1.1000000000000001</v>
      </c>
      <c r="AT54" s="123">
        <v>1.1000000000000001</v>
      </c>
      <c r="AU54" s="123">
        <v>1.1000000000000001</v>
      </c>
      <c r="AV54" s="128">
        <v>1.1000000000000001</v>
      </c>
      <c r="AW54" s="129">
        <v>1.1299999999999999</v>
      </c>
      <c r="AZ54" s="199"/>
    </row>
    <row r="55" spans="1:52" x14ac:dyDescent="0.25">
      <c r="I55" s="42"/>
      <c r="AF55" s="122">
        <v>0.17361111111111099</v>
      </c>
      <c r="AG55" s="130">
        <v>0</v>
      </c>
      <c r="AH55" s="124">
        <v>0</v>
      </c>
      <c r="AI55" s="124">
        <v>0</v>
      </c>
      <c r="AJ55" s="124">
        <v>1.23</v>
      </c>
      <c r="AK55" s="124">
        <v>1.28</v>
      </c>
      <c r="AL55" s="124">
        <v>1.3</v>
      </c>
      <c r="AM55" s="124">
        <v>1.32</v>
      </c>
      <c r="AN55" s="124">
        <v>1.33</v>
      </c>
      <c r="AO55" s="125">
        <v>1.33</v>
      </c>
      <c r="AP55" s="119"/>
      <c r="AQ55" s="126">
        <v>0.17361111111111099</v>
      </c>
      <c r="AR55" s="127">
        <v>1.05</v>
      </c>
      <c r="AS55" s="123">
        <v>1.1000000000000001</v>
      </c>
      <c r="AT55" s="123">
        <v>1.1000000000000001</v>
      </c>
      <c r="AU55" s="123">
        <v>1.1000000000000001</v>
      </c>
      <c r="AV55" s="128">
        <v>1.1000000000000001</v>
      </c>
      <c r="AW55" s="129">
        <v>1.1299999999999999</v>
      </c>
      <c r="AZ55" s="199"/>
    </row>
    <row r="56" spans="1:52" x14ac:dyDescent="0.25">
      <c r="I56" s="42"/>
      <c r="AF56" s="122">
        <v>0.17708333333333301</v>
      </c>
      <c r="AG56" s="130">
        <v>0</v>
      </c>
      <c r="AH56" s="124">
        <v>0</v>
      </c>
      <c r="AI56" s="124">
        <v>0</v>
      </c>
      <c r="AJ56" s="124">
        <v>1.23</v>
      </c>
      <c r="AK56" s="124">
        <v>1.28</v>
      </c>
      <c r="AL56" s="124">
        <v>1.3</v>
      </c>
      <c r="AM56" s="124">
        <v>1.32</v>
      </c>
      <c r="AN56" s="124">
        <v>1.33</v>
      </c>
      <c r="AO56" s="125">
        <v>1.33</v>
      </c>
      <c r="AP56" s="119"/>
      <c r="AQ56" s="126">
        <v>0.17708333333333301</v>
      </c>
      <c r="AR56" s="127">
        <v>1.05</v>
      </c>
      <c r="AS56" s="123">
        <v>1.1000000000000001</v>
      </c>
      <c r="AT56" s="123">
        <v>1.1000000000000001</v>
      </c>
      <c r="AU56" s="123">
        <v>1.1000000000000001</v>
      </c>
      <c r="AV56" s="128">
        <v>1.1000000000000001</v>
      </c>
      <c r="AW56" s="129">
        <v>1.1299999999999999</v>
      </c>
      <c r="AZ56" s="199"/>
    </row>
    <row r="57" spans="1:52" x14ac:dyDescent="0.25">
      <c r="I57" s="42"/>
      <c r="AF57" s="122">
        <v>0.180555555555555</v>
      </c>
      <c r="AG57" s="130">
        <v>0</v>
      </c>
      <c r="AH57" s="124">
        <v>0</v>
      </c>
      <c r="AI57" s="124">
        <v>0</v>
      </c>
      <c r="AJ57" s="124">
        <v>1.23</v>
      </c>
      <c r="AK57" s="124">
        <v>1.28</v>
      </c>
      <c r="AL57" s="124">
        <v>1.3</v>
      </c>
      <c r="AM57" s="124">
        <v>1.32</v>
      </c>
      <c r="AN57" s="124">
        <v>1.33</v>
      </c>
      <c r="AO57" s="125">
        <v>1.33</v>
      </c>
      <c r="AP57" s="119"/>
      <c r="AQ57" s="126">
        <v>0.180555555555555</v>
      </c>
      <c r="AR57" s="127">
        <v>1.05</v>
      </c>
      <c r="AS57" s="123">
        <v>1.1000000000000001</v>
      </c>
      <c r="AT57" s="123">
        <v>1.1000000000000001</v>
      </c>
      <c r="AU57" s="123">
        <v>1.1000000000000001</v>
      </c>
      <c r="AV57" s="128">
        <v>1.1000000000000001</v>
      </c>
      <c r="AW57" s="129">
        <v>1.1299999999999999</v>
      </c>
      <c r="AZ57" s="199"/>
    </row>
    <row r="58" spans="1:52" ht="15.6" x14ac:dyDescent="0.3">
      <c r="A58" s="161" t="s">
        <v>167</v>
      </c>
      <c r="AF58" s="122">
        <v>0.18402777777777701</v>
      </c>
      <c r="AG58" s="130">
        <v>0</v>
      </c>
      <c r="AH58" s="124">
        <v>0</v>
      </c>
      <c r="AI58" s="124">
        <v>0</v>
      </c>
      <c r="AJ58" s="124">
        <v>1.23</v>
      </c>
      <c r="AK58" s="124">
        <v>1.28</v>
      </c>
      <c r="AL58" s="124">
        <v>1.3</v>
      </c>
      <c r="AM58" s="124">
        <v>1.32</v>
      </c>
      <c r="AN58" s="124">
        <v>1.33</v>
      </c>
      <c r="AO58" s="125">
        <v>1.33</v>
      </c>
      <c r="AP58" s="119"/>
      <c r="AQ58" s="126">
        <v>0.18402777777777701</v>
      </c>
      <c r="AR58" s="127">
        <v>1.05</v>
      </c>
      <c r="AS58" s="123">
        <v>1.1000000000000001</v>
      </c>
      <c r="AT58" s="123">
        <v>1.1000000000000001</v>
      </c>
      <c r="AU58" s="123">
        <v>1.1000000000000001</v>
      </c>
      <c r="AV58" s="128">
        <v>1.1000000000000001</v>
      </c>
      <c r="AW58" s="129">
        <v>1.1299999999999999</v>
      </c>
      <c r="AZ58" s="199"/>
    </row>
    <row r="59" spans="1:52" ht="15" x14ac:dyDescent="0.25">
      <c r="A59" s="163"/>
      <c r="AF59" s="122">
        <v>0.1875</v>
      </c>
      <c r="AG59" s="130">
        <v>0</v>
      </c>
      <c r="AH59" s="124">
        <v>0</v>
      </c>
      <c r="AI59" s="124">
        <v>0</v>
      </c>
      <c r="AJ59" s="124">
        <v>1.23</v>
      </c>
      <c r="AK59" s="124">
        <v>1.28</v>
      </c>
      <c r="AL59" s="124">
        <v>1.3</v>
      </c>
      <c r="AM59" s="124">
        <v>1.32</v>
      </c>
      <c r="AN59" s="124">
        <v>1.33</v>
      </c>
      <c r="AO59" s="125">
        <v>1.33</v>
      </c>
      <c r="AP59" s="119"/>
      <c r="AQ59" s="126">
        <v>0.1875</v>
      </c>
      <c r="AR59" s="127">
        <v>1.05</v>
      </c>
      <c r="AS59" s="123">
        <v>1.1000000000000001</v>
      </c>
      <c r="AT59" s="123">
        <v>1.1000000000000001</v>
      </c>
      <c r="AU59" s="123">
        <v>1.1000000000000001</v>
      </c>
      <c r="AV59" s="128">
        <v>1.1000000000000001</v>
      </c>
      <c r="AW59" s="129">
        <v>1.1299999999999999</v>
      </c>
      <c r="AZ59" s="199"/>
    </row>
    <row r="60" spans="1:52" ht="52.8" x14ac:dyDescent="0.25">
      <c r="A60" s="5" t="s">
        <v>2</v>
      </c>
      <c r="B60" s="5" t="s">
        <v>165</v>
      </c>
      <c r="C60" s="5" t="s">
        <v>166</v>
      </c>
      <c r="D60" s="5" t="s">
        <v>168</v>
      </c>
      <c r="E60" s="5" t="s">
        <v>172</v>
      </c>
      <c r="F60" s="5" t="s">
        <v>169</v>
      </c>
      <c r="G60" s="5" t="s">
        <v>171</v>
      </c>
      <c r="H60" s="5" t="s">
        <v>173</v>
      </c>
      <c r="I60" s="5" t="s">
        <v>174</v>
      </c>
      <c r="J60" s="5" t="s">
        <v>170</v>
      </c>
      <c r="K60" s="5" t="s">
        <v>175</v>
      </c>
      <c r="L60" s="5" t="s">
        <v>176</v>
      </c>
      <c r="M60" s="5" t="s">
        <v>177</v>
      </c>
      <c r="N60" s="5" t="s">
        <v>178</v>
      </c>
      <c r="O60" s="5" t="s">
        <v>179</v>
      </c>
      <c r="P60" s="5" t="s">
        <v>180</v>
      </c>
      <c r="Q60" s="5" t="s">
        <v>181</v>
      </c>
      <c r="R60" s="5" t="s">
        <v>182</v>
      </c>
      <c r="S60" s="5" t="s">
        <v>183</v>
      </c>
      <c r="T60" s="5" t="s">
        <v>184</v>
      </c>
      <c r="U60" s="5" t="s">
        <v>185</v>
      </c>
      <c r="AF60" s="122">
        <v>0.19097222222222199</v>
      </c>
      <c r="AG60" s="130">
        <v>0</v>
      </c>
      <c r="AH60" s="124">
        <v>0</v>
      </c>
      <c r="AI60" s="124">
        <v>0</v>
      </c>
      <c r="AJ60" s="124">
        <v>1.23</v>
      </c>
      <c r="AK60" s="124">
        <v>1.28</v>
      </c>
      <c r="AL60" s="124">
        <v>1.3</v>
      </c>
      <c r="AM60" s="124">
        <v>1.32</v>
      </c>
      <c r="AN60" s="124">
        <v>1.33</v>
      </c>
      <c r="AO60" s="125">
        <v>1.33</v>
      </c>
      <c r="AP60" s="119"/>
      <c r="AQ60" s="126">
        <v>0.19097222222222199</v>
      </c>
      <c r="AR60" s="127">
        <v>1.05</v>
      </c>
      <c r="AS60" s="123">
        <v>1.1000000000000001</v>
      </c>
      <c r="AT60" s="123">
        <v>1.1000000000000001</v>
      </c>
      <c r="AU60" s="123">
        <v>1.1000000000000001</v>
      </c>
      <c r="AV60" s="128">
        <v>1.1000000000000001</v>
      </c>
      <c r="AW60" s="129">
        <v>1.1299999999999999</v>
      </c>
      <c r="AZ60" s="199"/>
    </row>
    <row r="61" spans="1:52" x14ac:dyDescent="0.25">
      <c r="AF61" s="122">
        <v>0.194444444444444</v>
      </c>
      <c r="AG61" s="130">
        <v>0</v>
      </c>
      <c r="AH61" s="124">
        <v>0</v>
      </c>
      <c r="AI61" s="124">
        <v>0</v>
      </c>
      <c r="AJ61" s="124">
        <v>1.23</v>
      </c>
      <c r="AK61" s="124">
        <v>1.28</v>
      </c>
      <c r="AL61" s="124">
        <v>1.3</v>
      </c>
      <c r="AM61" s="124">
        <v>1.32</v>
      </c>
      <c r="AN61" s="124">
        <v>1.33</v>
      </c>
      <c r="AO61" s="125">
        <v>1.33</v>
      </c>
      <c r="AP61" s="119"/>
      <c r="AQ61" s="126">
        <v>0.194444444444444</v>
      </c>
      <c r="AR61" s="127">
        <v>1.05</v>
      </c>
      <c r="AS61" s="123">
        <v>1.1000000000000001</v>
      </c>
      <c r="AT61" s="123">
        <v>1.1000000000000001</v>
      </c>
      <c r="AU61" s="123">
        <v>1.1000000000000001</v>
      </c>
      <c r="AV61" s="128">
        <v>1.1000000000000001</v>
      </c>
      <c r="AW61" s="129">
        <v>1.1299999999999999</v>
      </c>
      <c r="AZ61" s="199"/>
    </row>
    <row r="62" spans="1:52" x14ac:dyDescent="0.25">
      <c r="AF62" s="122">
        <v>0.19791666666666599</v>
      </c>
      <c r="AG62" s="130">
        <v>0</v>
      </c>
      <c r="AH62" s="124">
        <v>0</v>
      </c>
      <c r="AI62" s="124">
        <v>0</v>
      </c>
      <c r="AJ62" s="124">
        <v>1.23</v>
      </c>
      <c r="AK62" s="124">
        <v>1.28</v>
      </c>
      <c r="AL62" s="124">
        <v>1.3</v>
      </c>
      <c r="AM62" s="124">
        <v>1.32</v>
      </c>
      <c r="AN62" s="124">
        <v>1.33</v>
      </c>
      <c r="AO62" s="125">
        <v>1.33</v>
      </c>
      <c r="AP62" s="119"/>
      <c r="AQ62" s="126">
        <v>0.19791666666666599</v>
      </c>
      <c r="AR62" s="127">
        <v>1.05</v>
      </c>
      <c r="AS62" s="123">
        <v>1.1000000000000001</v>
      </c>
      <c r="AT62" s="123">
        <v>1.1000000000000001</v>
      </c>
      <c r="AU62" s="123">
        <v>1.1000000000000001</v>
      </c>
      <c r="AV62" s="128">
        <v>1.1000000000000001</v>
      </c>
      <c r="AW62" s="129">
        <v>1.1299999999999999</v>
      </c>
      <c r="AZ62" s="199"/>
    </row>
    <row r="63" spans="1:52" x14ac:dyDescent="0.25">
      <c r="AF63" s="122">
        <v>0.20138888888888801</v>
      </c>
      <c r="AG63" s="130">
        <v>0</v>
      </c>
      <c r="AH63" s="124">
        <v>0</v>
      </c>
      <c r="AI63" s="124">
        <v>0</v>
      </c>
      <c r="AJ63" s="124">
        <v>1.23</v>
      </c>
      <c r="AK63" s="124">
        <v>1.28</v>
      </c>
      <c r="AL63" s="124">
        <v>1.3</v>
      </c>
      <c r="AM63" s="124">
        <v>1.32</v>
      </c>
      <c r="AN63" s="124">
        <v>1.33</v>
      </c>
      <c r="AO63" s="125">
        <v>1.33</v>
      </c>
      <c r="AP63" s="119"/>
      <c r="AQ63" s="126">
        <v>0.20138888888888801</v>
      </c>
      <c r="AR63" s="127">
        <v>1.05</v>
      </c>
      <c r="AS63" s="123">
        <v>1.1000000000000001</v>
      </c>
      <c r="AT63" s="123">
        <v>1.1000000000000001</v>
      </c>
      <c r="AU63" s="123">
        <v>1.1000000000000001</v>
      </c>
      <c r="AV63" s="128">
        <v>1.1000000000000001</v>
      </c>
      <c r="AW63" s="129">
        <v>1.1299999999999999</v>
      </c>
      <c r="AZ63" s="199"/>
    </row>
    <row r="64" spans="1:52" x14ac:dyDescent="0.25">
      <c r="AF64" s="122">
        <v>0.20486111111111099</v>
      </c>
      <c r="AG64" s="130">
        <v>0</v>
      </c>
      <c r="AH64" s="124">
        <v>0</v>
      </c>
      <c r="AI64" s="124">
        <v>0</v>
      </c>
      <c r="AJ64" s="124">
        <v>1.23</v>
      </c>
      <c r="AK64" s="124">
        <v>1.28</v>
      </c>
      <c r="AL64" s="124">
        <v>1.3</v>
      </c>
      <c r="AM64" s="124">
        <v>1.32</v>
      </c>
      <c r="AN64" s="124">
        <v>1.33</v>
      </c>
      <c r="AO64" s="125">
        <v>1.33</v>
      </c>
      <c r="AP64" s="119"/>
      <c r="AQ64" s="126">
        <v>0.20486111111111099</v>
      </c>
      <c r="AR64" s="127">
        <v>1.05</v>
      </c>
      <c r="AS64" s="123">
        <v>1.1000000000000001</v>
      </c>
      <c r="AT64" s="123">
        <v>1.1000000000000001</v>
      </c>
      <c r="AU64" s="123">
        <v>1.1000000000000001</v>
      </c>
      <c r="AV64" s="128">
        <v>1.1000000000000001</v>
      </c>
      <c r="AW64" s="129">
        <v>1.1299999999999999</v>
      </c>
      <c r="AZ64" s="199"/>
    </row>
    <row r="65" spans="32:52" x14ac:dyDescent="0.25">
      <c r="AF65" s="122">
        <v>0.20833333333333301</v>
      </c>
      <c r="AG65" s="130">
        <v>0</v>
      </c>
      <c r="AH65" s="124">
        <v>0</v>
      </c>
      <c r="AI65" s="124">
        <v>0</v>
      </c>
      <c r="AJ65" s="124">
        <v>1.23</v>
      </c>
      <c r="AK65" s="124">
        <v>1.28</v>
      </c>
      <c r="AL65" s="124">
        <v>1.3</v>
      </c>
      <c r="AM65" s="124">
        <v>1.32</v>
      </c>
      <c r="AN65" s="124">
        <v>1.33</v>
      </c>
      <c r="AO65" s="125">
        <v>1.33</v>
      </c>
      <c r="AP65" s="119"/>
      <c r="AQ65" s="126">
        <v>0.20833333333333301</v>
      </c>
      <c r="AR65" s="127">
        <v>1.05</v>
      </c>
      <c r="AS65" s="123">
        <v>1.1000000000000001</v>
      </c>
      <c r="AT65" s="123">
        <v>1.1000000000000001</v>
      </c>
      <c r="AU65" s="123">
        <v>1.1000000000000001</v>
      </c>
      <c r="AV65" s="128">
        <v>1.1000000000000001</v>
      </c>
      <c r="AW65" s="129">
        <v>1.1299999999999999</v>
      </c>
      <c r="AZ65" s="199"/>
    </row>
    <row r="66" spans="32:52" x14ac:dyDescent="0.25">
      <c r="AF66" s="122">
        <v>0.211805555555555</v>
      </c>
      <c r="AG66" s="130">
        <v>0</v>
      </c>
      <c r="AH66" s="124">
        <v>0</v>
      </c>
      <c r="AI66" s="124">
        <v>0</v>
      </c>
      <c r="AJ66" s="124">
        <v>1.23</v>
      </c>
      <c r="AK66" s="124">
        <v>1.28</v>
      </c>
      <c r="AL66" s="124">
        <v>1.3</v>
      </c>
      <c r="AM66" s="124">
        <v>1.32</v>
      </c>
      <c r="AN66" s="124">
        <v>1.33</v>
      </c>
      <c r="AO66" s="125">
        <v>1.33</v>
      </c>
      <c r="AP66" s="119"/>
      <c r="AQ66" s="126">
        <v>0.211805555555555</v>
      </c>
      <c r="AR66" s="127">
        <v>1.05</v>
      </c>
      <c r="AS66" s="123">
        <v>1.1000000000000001</v>
      </c>
      <c r="AT66" s="123">
        <v>1.1000000000000001</v>
      </c>
      <c r="AU66" s="123">
        <v>1.1000000000000001</v>
      </c>
      <c r="AV66" s="128">
        <v>1.1000000000000001</v>
      </c>
      <c r="AW66" s="129">
        <v>1.1299999999999999</v>
      </c>
      <c r="AZ66" s="200"/>
    </row>
    <row r="67" spans="32:52" x14ac:dyDescent="0.25">
      <c r="AF67" s="122">
        <v>0.21527777777777701</v>
      </c>
      <c r="AG67" s="130">
        <v>0</v>
      </c>
      <c r="AH67" s="124">
        <v>0</v>
      </c>
      <c r="AI67" s="124">
        <v>0</v>
      </c>
      <c r="AJ67" s="124">
        <v>1.23</v>
      </c>
      <c r="AK67" s="124">
        <v>1.28</v>
      </c>
      <c r="AL67" s="124">
        <v>1.3</v>
      </c>
      <c r="AM67" s="124">
        <v>1.32</v>
      </c>
      <c r="AN67" s="124">
        <v>1.33</v>
      </c>
      <c r="AO67" s="125">
        <v>1.33</v>
      </c>
      <c r="AP67" s="119"/>
      <c r="AQ67" s="126">
        <v>0.21527777777777701</v>
      </c>
      <c r="AR67" s="127">
        <v>1.05</v>
      </c>
      <c r="AS67" s="123">
        <v>1.1000000000000001</v>
      </c>
      <c r="AT67" s="123">
        <v>1.1000000000000001</v>
      </c>
      <c r="AU67" s="123">
        <v>1.1000000000000001</v>
      </c>
      <c r="AV67" s="128">
        <v>1.1000000000000001</v>
      </c>
      <c r="AW67" s="129">
        <v>1.1299999999999999</v>
      </c>
      <c r="AZ67" s="199"/>
    </row>
    <row r="68" spans="32:52" x14ac:dyDescent="0.25">
      <c r="AF68" s="122">
        <v>0.218749999999999</v>
      </c>
      <c r="AG68" s="130">
        <v>0</v>
      </c>
      <c r="AH68" s="124">
        <v>0</v>
      </c>
      <c r="AI68" s="124">
        <v>0</v>
      </c>
      <c r="AJ68" s="124">
        <v>1.23</v>
      </c>
      <c r="AK68" s="124">
        <v>1.28</v>
      </c>
      <c r="AL68" s="124">
        <v>1.3</v>
      </c>
      <c r="AM68" s="124">
        <v>1.32</v>
      </c>
      <c r="AN68" s="124">
        <v>1.33</v>
      </c>
      <c r="AO68" s="125">
        <v>1.33</v>
      </c>
      <c r="AP68" s="119"/>
      <c r="AQ68" s="126">
        <v>0.218749999999999</v>
      </c>
      <c r="AR68" s="127">
        <v>1.05</v>
      </c>
      <c r="AS68" s="123">
        <v>1.1000000000000001</v>
      </c>
      <c r="AT68" s="123">
        <v>1.1000000000000001</v>
      </c>
      <c r="AU68" s="123">
        <v>1.1000000000000001</v>
      </c>
      <c r="AV68" s="128">
        <v>1.1000000000000001</v>
      </c>
      <c r="AW68" s="129">
        <v>1.1299999999999999</v>
      </c>
      <c r="AZ68" s="199"/>
    </row>
    <row r="69" spans="32:52" x14ac:dyDescent="0.25">
      <c r="AF69" s="122">
        <v>0.22222222222222199</v>
      </c>
      <c r="AG69" s="130">
        <v>0</v>
      </c>
      <c r="AH69" s="124">
        <v>0</v>
      </c>
      <c r="AI69" s="124">
        <v>0</v>
      </c>
      <c r="AJ69" s="124">
        <v>1.23</v>
      </c>
      <c r="AK69" s="124">
        <v>1.28</v>
      </c>
      <c r="AL69" s="124">
        <v>1.3</v>
      </c>
      <c r="AM69" s="124">
        <v>1.32</v>
      </c>
      <c r="AN69" s="124">
        <v>1.33</v>
      </c>
      <c r="AO69" s="125">
        <v>1.33</v>
      </c>
      <c r="AP69" s="119"/>
      <c r="AQ69" s="126">
        <v>0.22222222222222199</v>
      </c>
      <c r="AR69" s="127">
        <v>1.05</v>
      </c>
      <c r="AS69" s="123">
        <v>1.1000000000000001</v>
      </c>
      <c r="AT69" s="123">
        <v>1.1000000000000001</v>
      </c>
      <c r="AU69" s="123">
        <v>1.1000000000000001</v>
      </c>
      <c r="AV69" s="128">
        <v>1.1000000000000001</v>
      </c>
      <c r="AW69" s="129">
        <v>1.1299999999999999</v>
      </c>
      <c r="AZ69" s="199"/>
    </row>
    <row r="70" spans="32:52" x14ac:dyDescent="0.25">
      <c r="AF70" s="122">
        <v>0.225694444444444</v>
      </c>
      <c r="AG70" s="130">
        <v>0</v>
      </c>
      <c r="AH70" s="124">
        <v>0</v>
      </c>
      <c r="AI70" s="124">
        <v>0</v>
      </c>
      <c r="AJ70" s="124">
        <v>1.23</v>
      </c>
      <c r="AK70" s="124">
        <v>1.28</v>
      </c>
      <c r="AL70" s="124">
        <v>1.3</v>
      </c>
      <c r="AM70" s="124">
        <v>1.32</v>
      </c>
      <c r="AN70" s="124">
        <v>1.33</v>
      </c>
      <c r="AO70" s="125">
        <v>1.33</v>
      </c>
      <c r="AP70" s="119"/>
      <c r="AQ70" s="126">
        <v>0.225694444444444</v>
      </c>
      <c r="AR70" s="127">
        <v>1.05</v>
      </c>
      <c r="AS70" s="123">
        <v>1.1000000000000001</v>
      </c>
      <c r="AT70" s="123">
        <v>1.1000000000000001</v>
      </c>
      <c r="AU70" s="123">
        <v>1.1000000000000001</v>
      </c>
      <c r="AV70" s="128">
        <v>1.1000000000000001</v>
      </c>
      <c r="AW70" s="129">
        <v>1.1299999999999999</v>
      </c>
      <c r="AZ70" s="199"/>
    </row>
    <row r="71" spans="32:52" x14ac:dyDescent="0.25">
      <c r="AF71" s="122">
        <v>0.22916666666666599</v>
      </c>
      <c r="AG71" s="130">
        <v>0</v>
      </c>
      <c r="AH71" s="124">
        <v>0</v>
      </c>
      <c r="AI71" s="124">
        <v>0</v>
      </c>
      <c r="AJ71" s="124">
        <v>1.23</v>
      </c>
      <c r="AK71" s="124">
        <v>1.28</v>
      </c>
      <c r="AL71" s="124">
        <v>1.3</v>
      </c>
      <c r="AM71" s="124">
        <v>1.32</v>
      </c>
      <c r="AN71" s="124">
        <v>1.33</v>
      </c>
      <c r="AO71" s="125">
        <v>1.33</v>
      </c>
      <c r="AP71" s="119"/>
      <c r="AQ71" s="126">
        <v>0.22916666666666599</v>
      </c>
      <c r="AR71" s="127">
        <v>1.05</v>
      </c>
      <c r="AS71" s="123">
        <v>1.1000000000000001</v>
      </c>
      <c r="AT71" s="123">
        <v>1.1000000000000001</v>
      </c>
      <c r="AU71" s="123">
        <v>1.1000000000000001</v>
      </c>
      <c r="AV71" s="128">
        <v>1.1000000000000001</v>
      </c>
      <c r="AW71" s="129">
        <v>1.1299999999999999</v>
      </c>
      <c r="AZ71" s="199"/>
    </row>
    <row r="72" spans="32:52" x14ac:dyDescent="0.25">
      <c r="AF72" s="122">
        <v>0.23263888888888801</v>
      </c>
      <c r="AG72" s="130">
        <v>0</v>
      </c>
      <c r="AH72" s="124">
        <v>0</v>
      </c>
      <c r="AI72" s="124">
        <v>0</v>
      </c>
      <c r="AJ72" s="124">
        <v>1.23</v>
      </c>
      <c r="AK72" s="124">
        <v>1.28</v>
      </c>
      <c r="AL72" s="124">
        <v>1.3</v>
      </c>
      <c r="AM72" s="124">
        <v>1.32</v>
      </c>
      <c r="AN72" s="124">
        <v>1.33</v>
      </c>
      <c r="AO72" s="125">
        <v>1.33</v>
      </c>
      <c r="AP72" s="119"/>
      <c r="AQ72" s="126">
        <v>0.23263888888888801</v>
      </c>
      <c r="AR72" s="127">
        <v>1.05</v>
      </c>
      <c r="AS72" s="123">
        <v>1.1000000000000001</v>
      </c>
      <c r="AT72" s="123">
        <v>1.1000000000000001</v>
      </c>
      <c r="AU72" s="123">
        <v>1.1000000000000001</v>
      </c>
      <c r="AV72" s="128">
        <v>1.1000000000000001</v>
      </c>
      <c r="AW72" s="129">
        <v>1.1299999999999999</v>
      </c>
      <c r="AZ72" s="199"/>
    </row>
    <row r="73" spans="32:52" x14ac:dyDescent="0.25">
      <c r="AF73" s="122">
        <v>0.23611111111110999</v>
      </c>
      <c r="AG73" s="130">
        <v>0</v>
      </c>
      <c r="AH73" s="124">
        <v>0</v>
      </c>
      <c r="AI73" s="124">
        <v>0</v>
      </c>
      <c r="AJ73" s="124">
        <v>1.23</v>
      </c>
      <c r="AK73" s="124">
        <v>1.28</v>
      </c>
      <c r="AL73" s="124">
        <v>1.3</v>
      </c>
      <c r="AM73" s="124">
        <v>1.32</v>
      </c>
      <c r="AN73" s="124">
        <v>1.33</v>
      </c>
      <c r="AO73" s="125">
        <v>1.33</v>
      </c>
      <c r="AP73" s="131"/>
      <c r="AQ73" s="132">
        <v>0.23611111111110999</v>
      </c>
      <c r="AR73" s="127">
        <v>1.05</v>
      </c>
      <c r="AS73" s="123">
        <v>1.1000000000000001</v>
      </c>
      <c r="AT73" s="123">
        <v>1.1000000000000001</v>
      </c>
      <c r="AU73" s="123">
        <v>1.1000000000000001</v>
      </c>
      <c r="AV73" s="128">
        <v>1.1000000000000001</v>
      </c>
      <c r="AW73" s="129">
        <v>1.1299999999999999</v>
      </c>
      <c r="AZ73" s="199"/>
    </row>
    <row r="74" spans="32:52" x14ac:dyDescent="0.25">
      <c r="AF74" s="122">
        <v>0.23958333333333301</v>
      </c>
      <c r="AG74" s="130">
        <v>0</v>
      </c>
      <c r="AH74" s="124">
        <v>0</v>
      </c>
      <c r="AI74" s="124">
        <v>0</v>
      </c>
      <c r="AJ74" s="124">
        <v>1.23</v>
      </c>
      <c r="AK74" s="124">
        <v>1.28</v>
      </c>
      <c r="AL74" s="124">
        <v>1.3</v>
      </c>
      <c r="AM74" s="124">
        <v>1.32</v>
      </c>
      <c r="AN74" s="124">
        <v>1.33</v>
      </c>
      <c r="AO74" s="125">
        <v>1.33</v>
      </c>
      <c r="AP74" s="131"/>
      <c r="AQ74" s="132">
        <v>0.23958333333333301</v>
      </c>
      <c r="AR74" s="127">
        <v>1.05</v>
      </c>
      <c r="AS74" s="123">
        <v>1.1000000000000001</v>
      </c>
      <c r="AT74" s="123">
        <v>1.1000000000000001</v>
      </c>
      <c r="AU74" s="123">
        <v>1.1000000000000001</v>
      </c>
      <c r="AV74" s="128">
        <v>1.1000000000000001</v>
      </c>
      <c r="AW74" s="129">
        <v>1.1299999999999999</v>
      </c>
      <c r="AZ74" s="199"/>
    </row>
    <row r="75" spans="32:52" x14ac:dyDescent="0.25">
      <c r="AF75" s="122">
        <v>0.243055555555555</v>
      </c>
      <c r="AG75" s="130">
        <v>0</v>
      </c>
      <c r="AH75" s="124">
        <v>0</v>
      </c>
      <c r="AI75" s="124">
        <v>0</v>
      </c>
      <c r="AJ75" s="124">
        <v>1.23</v>
      </c>
      <c r="AK75" s="124">
        <v>1.28</v>
      </c>
      <c r="AL75" s="124">
        <v>1.3</v>
      </c>
      <c r="AM75" s="124">
        <v>1.32</v>
      </c>
      <c r="AN75" s="124">
        <v>1.33</v>
      </c>
      <c r="AO75" s="125">
        <v>1.33</v>
      </c>
      <c r="AP75" s="131"/>
      <c r="AQ75" s="132">
        <v>0.243055555555555</v>
      </c>
      <c r="AR75" s="127">
        <v>1.05</v>
      </c>
      <c r="AS75" s="123">
        <v>1.1000000000000001</v>
      </c>
      <c r="AT75" s="123">
        <v>1.1000000000000001</v>
      </c>
      <c r="AU75" s="123">
        <v>1.1000000000000001</v>
      </c>
      <c r="AV75" s="128">
        <v>1.1000000000000001</v>
      </c>
      <c r="AW75" s="129">
        <v>1.1299999999999999</v>
      </c>
      <c r="AZ75" s="199"/>
    </row>
    <row r="76" spans="32:52" x14ac:dyDescent="0.25">
      <c r="AF76" s="122">
        <v>0.24652777777777701</v>
      </c>
      <c r="AG76" s="130">
        <v>0</v>
      </c>
      <c r="AH76" s="124">
        <v>0</v>
      </c>
      <c r="AI76" s="124">
        <v>0</v>
      </c>
      <c r="AJ76" s="124">
        <v>1.23</v>
      </c>
      <c r="AK76" s="124">
        <v>1.28</v>
      </c>
      <c r="AL76" s="124">
        <v>1.3</v>
      </c>
      <c r="AM76" s="124">
        <v>1.32</v>
      </c>
      <c r="AN76" s="124">
        <v>1.33</v>
      </c>
      <c r="AO76" s="125">
        <v>1.33</v>
      </c>
      <c r="AP76" s="131"/>
      <c r="AQ76" s="132">
        <v>0.24652777777777701</v>
      </c>
      <c r="AR76" s="127">
        <v>1.05</v>
      </c>
      <c r="AS76" s="123">
        <v>1.1000000000000001</v>
      </c>
      <c r="AT76" s="123">
        <v>1.1000000000000001</v>
      </c>
      <c r="AU76" s="123">
        <v>1.1000000000000001</v>
      </c>
      <c r="AV76" s="128">
        <v>1.1000000000000001</v>
      </c>
      <c r="AW76" s="129">
        <v>1.1299999999999999</v>
      </c>
      <c r="AZ76" s="199"/>
    </row>
    <row r="77" spans="32:52" ht="13.8" thickBot="1" x14ac:dyDescent="0.3">
      <c r="AF77" s="133">
        <v>0.249999999999999</v>
      </c>
      <c r="AG77" s="134">
        <v>0</v>
      </c>
      <c r="AH77" s="135">
        <v>0</v>
      </c>
      <c r="AI77" s="135">
        <v>0</v>
      </c>
      <c r="AJ77" s="135">
        <v>1.23</v>
      </c>
      <c r="AK77" s="135">
        <v>1.28</v>
      </c>
      <c r="AL77" s="136">
        <v>1.3</v>
      </c>
      <c r="AM77" s="135">
        <v>1.32</v>
      </c>
      <c r="AN77" s="135">
        <v>1.33</v>
      </c>
      <c r="AO77" s="137">
        <v>1.33</v>
      </c>
      <c r="AP77" s="131"/>
      <c r="AQ77" s="138">
        <v>0.249999999999999</v>
      </c>
      <c r="AR77" s="139">
        <v>1.05</v>
      </c>
      <c r="AS77" s="140">
        <v>1.1000000000000001</v>
      </c>
      <c r="AT77" s="140">
        <v>1.1000000000000001</v>
      </c>
      <c r="AU77" s="140">
        <v>1.1000000000000001</v>
      </c>
      <c r="AV77" s="141">
        <v>1.1000000000000001</v>
      </c>
      <c r="AW77" s="142">
        <v>1.1299999999999999</v>
      </c>
      <c r="AZ77" s="199"/>
    </row>
    <row r="78" spans="32:52" x14ac:dyDescent="0.25">
      <c r="AZ78" s="199"/>
    </row>
    <row r="79" spans="32:52" x14ac:dyDescent="0.25">
      <c r="AZ79" s="199"/>
    </row>
    <row r="80" spans="32:52" s="160" customFormat="1" x14ac:dyDescent="0.25">
      <c r="AZ80" s="199"/>
    </row>
    <row r="81" spans="52:52" x14ac:dyDescent="0.25">
      <c r="AZ81" s="199"/>
    </row>
    <row r="82" spans="52:52" x14ac:dyDescent="0.25">
      <c r="AZ82" s="199"/>
    </row>
    <row r="83" spans="52:52" x14ac:dyDescent="0.25">
      <c r="AZ83" s="199"/>
    </row>
    <row r="84" spans="52:52" x14ac:dyDescent="0.25">
      <c r="AZ84" s="199"/>
    </row>
    <row r="85" spans="52:52" x14ac:dyDescent="0.25">
      <c r="AZ85" s="199"/>
    </row>
    <row r="86" spans="52:52" x14ac:dyDescent="0.25">
      <c r="AZ86" s="199"/>
    </row>
    <row r="87" spans="52:52" x14ac:dyDescent="0.25">
      <c r="AZ87" s="199"/>
    </row>
    <row r="88" spans="52:52" x14ac:dyDescent="0.25">
      <c r="AZ88" s="199"/>
    </row>
    <row r="89" spans="52:52" x14ac:dyDescent="0.25">
      <c r="AZ89" s="199"/>
    </row>
    <row r="90" spans="52:52" x14ac:dyDescent="0.25">
      <c r="AZ90" s="199"/>
    </row>
    <row r="91" spans="52:52" x14ac:dyDescent="0.25">
      <c r="AZ91" s="199"/>
    </row>
    <row r="92" spans="52:52" x14ac:dyDescent="0.25">
      <c r="AZ92" s="199"/>
    </row>
    <row r="93" spans="52:52" x14ac:dyDescent="0.25">
      <c r="AZ93" s="199"/>
    </row>
    <row r="94" spans="52:52" x14ac:dyDescent="0.25">
      <c r="AZ94" s="199"/>
    </row>
    <row r="95" spans="52:52" x14ac:dyDescent="0.25">
      <c r="AZ95" s="199"/>
    </row>
    <row r="96" spans="52:52" x14ac:dyDescent="0.25">
      <c r="AZ96" s="199"/>
    </row>
    <row r="97" spans="52:52" x14ac:dyDescent="0.25">
      <c r="AZ97" s="199"/>
    </row>
    <row r="98" spans="52:52" x14ac:dyDescent="0.25">
      <c r="AZ98" s="199"/>
    </row>
    <row r="99" spans="52:52" x14ac:dyDescent="0.25">
      <c r="AZ99" s="199"/>
    </row>
    <row r="100" spans="52:52" x14ac:dyDescent="0.25">
      <c r="AZ100" s="199"/>
    </row>
    <row r="101" spans="52:52" x14ac:dyDescent="0.25">
      <c r="AZ101" s="199"/>
    </row>
    <row r="102" spans="52:52" x14ac:dyDescent="0.25">
      <c r="AZ102" s="199"/>
    </row>
    <row r="103" spans="52:52" x14ac:dyDescent="0.25">
      <c r="AZ103" s="199"/>
    </row>
    <row r="104" spans="52:52" x14ac:dyDescent="0.25">
      <c r="AZ104" s="199"/>
    </row>
    <row r="105" spans="52:52" x14ac:dyDescent="0.25">
      <c r="AZ105" s="199"/>
    </row>
    <row r="106" spans="52:52" x14ac:dyDescent="0.25">
      <c r="AZ106" s="199"/>
    </row>
    <row r="107" spans="52:52" x14ac:dyDescent="0.25">
      <c r="AZ107" s="199"/>
    </row>
    <row r="108" spans="52:52" x14ac:dyDescent="0.25">
      <c r="AZ108" s="199"/>
    </row>
    <row r="109" spans="52:52" x14ac:dyDescent="0.25">
      <c r="AZ109" s="199"/>
    </row>
    <row r="110" spans="52:52" x14ac:dyDescent="0.25">
      <c r="AZ110" s="199"/>
    </row>
    <row r="111" spans="52:52" x14ac:dyDescent="0.25">
      <c r="AZ111" s="199"/>
    </row>
    <row r="112" spans="52:52" x14ac:dyDescent="0.25">
      <c r="AZ112" s="197"/>
    </row>
    <row r="113" spans="52:52" x14ac:dyDescent="0.25">
      <c r="AZ113" s="197"/>
    </row>
    <row r="114" spans="52:52" x14ac:dyDescent="0.25">
      <c r="AZ114" s="197"/>
    </row>
    <row r="115" spans="52:52" x14ac:dyDescent="0.25">
      <c r="AZ115" s="197"/>
    </row>
    <row r="116" spans="52:52" x14ac:dyDescent="0.25">
      <c r="AZ116" s="197"/>
    </row>
    <row r="117" spans="52:52" x14ac:dyDescent="0.25">
      <c r="AZ117" s="197"/>
    </row>
    <row r="118" spans="52:52" x14ac:dyDescent="0.25">
      <c r="AZ118" s="197"/>
    </row>
    <row r="119" spans="52:52" x14ac:dyDescent="0.25">
      <c r="AZ119" s="197"/>
    </row>
    <row r="120" spans="52:52" x14ac:dyDescent="0.25">
      <c r="AZ120" s="197"/>
    </row>
    <row r="121" spans="52:52" x14ac:dyDescent="0.25">
      <c r="AZ121" s="197"/>
    </row>
    <row r="122" spans="52:52" x14ac:dyDescent="0.25">
      <c r="AZ122" s="197"/>
    </row>
    <row r="123" spans="52:52" x14ac:dyDescent="0.25">
      <c r="AZ123" s="197"/>
    </row>
  </sheetData>
  <sheetProtection formatCells="0" formatColumns="0" formatRows="0"/>
  <protectedRanges>
    <protectedRange sqref="AZ67:AZ110" name="Range1_15_1_1_1_1_1_1_1_1_1_1_1_1_1_1_1_1_1_1_1_1_1_1_1_1_1_1_1_1_1"/>
    <protectedRange sqref="AZ21:AZ66" name="Range1_1_1_35_1_1_1_1_1_1_1_1_1_1_1_1_1_1_1_1_1_1_1_1_1_1_1_1_1_1_1_1_1"/>
    <protectedRange sqref="AZ11:AZ20" name="Range1_1_1_1_8_1_1_1_1_1_1_1_1_1_1_1_1_1_1_1_1_1_1_1_1_1"/>
  </protectedRanges>
  <dataConsolidate/>
  <mergeCells count="26">
    <mergeCell ref="AQ3:AW3"/>
    <mergeCell ref="AF4:AF5"/>
    <mergeCell ref="AG4:AO4"/>
    <mergeCell ref="AQ4:AQ5"/>
    <mergeCell ref="AR4:AW4"/>
    <mergeCell ref="D12:F12"/>
    <mergeCell ref="AF3:AO3"/>
    <mergeCell ref="Q4:W4"/>
    <mergeCell ref="P4:P5"/>
    <mergeCell ref="P3:W3"/>
    <mergeCell ref="A46:C46"/>
    <mergeCell ref="L1:N1"/>
    <mergeCell ref="I2:J2"/>
    <mergeCell ref="I46:J46"/>
    <mergeCell ref="L33:N33"/>
    <mergeCell ref="G12:I12"/>
    <mergeCell ref="M34:N34"/>
    <mergeCell ref="G27:I27"/>
    <mergeCell ref="M2:N2"/>
    <mergeCell ref="A1:D1"/>
    <mergeCell ref="A11:I11"/>
    <mergeCell ref="A12:C12"/>
    <mergeCell ref="A26:I26"/>
    <mergeCell ref="A27:C27"/>
    <mergeCell ref="D27:F27"/>
    <mergeCell ref="H1:J1"/>
  </mergeCells>
  <phoneticPr fontId="0" type="noConversion"/>
  <dataValidations disablePrompts="1" count="1">
    <dataValidation type="decimal" allowBlank="1" showInputMessage="1" showErrorMessage="1" errorTitle="Invalid Imperviousness Value" error="Please enter an imperviousness value between 0 and 100." sqref="AZ67:AZ110" xr:uid="{00000000-0002-0000-0500-000000000000}">
      <formula1>0</formula1>
      <formula2>100</formula2>
    </dataValidation>
  </dataValidations>
  <hyperlinks>
    <hyperlink ref="N3" r:id="rId1" xr:uid="{00000000-0004-0000-0500-000000000000}"/>
    <hyperlink ref="P39" r:id="rId2" xr:uid="{00000000-0004-0000-0500-000001000000}"/>
  </hyperlinks>
  <pageMargins left="0.75" right="0.75" top="1" bottom="1" header="0.5" footer="0.5"/>
  <pageSetup scale="21" orientation="landscape" horizontalDpi="1200" verticalDpi="1200" r:id="rId3"/>
  <headerFooter alignWithMargins="0"/>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88</vt:i4>
      </vt:variant>
    </vt:vector>
  </HeadingPairs>
  <TitlesOfParts>
    <vt:vector size="94" baseType="lpstr">
      <vt:lpstr>Intro</vt:lpstr>
      <vt:lpstr>Raingages</vt:lpstr>
      <vt:lpstr>Subcatchments</vt:lpstr>
      <vt:lpstr>Multiple Runs</vt:lpstr>
      <vt:lpstr>RainGage_Template</vt:lpstr>
      <vt:lpstr>Program Data</vt:lpstr>
      <vt:lpstr>Area_Head</vt:lpstr>
      <vt:lpstr>Basins</vt:lpstr>
      <vt:lpstr>Centroid_Head</vt:lpstr>
      <vt:lpstr>Check_Explain</vt:lpstr>
      <vt:lpstr>ColArea</vt:lpstr>
      <vt:lpstr>ColBasinName</vt:lpstr>
      <vt:lpstr>ColCBigT</vt:lpstr>
      <vt:lpstr>ColCBigTOverride</vt:lpstr>
      <vt:lpstr>ColComment</vt:lpstr>
      <vt:lpstr>ColCorrectionArea</vt:lpstr>
      <vt:lpstr>ColCP</vt:lpstr>
      <vt:lpstr>ColCPOverride</vt:lpstr>
      <vt:lpstr>ColDCIA</vt:lpstr>
      <vt:lpstr>ColDCIALevel</vt:lpstr>
      <vt:lpstr>ColDCIAOverride</vt:lpstr>
      <vt:lpstr>ColDistAreaRaingages</vt:lpstr>
      <vt:lpstr>ColDistAreaRetPeriod</vt:lpstr>
      <vt:lpstr>ColDistToCentroid</vt:lpstr>
      <vt:lpstr>ColEIA</vt:lpstr>
      <vt:lpstr>ColFinalInfil</vt:lpstr>
      <vt:lpstr>ColImperviousness</vt:lpstr>
      <vt:lpstr>ColImperviousStorage</vt:lpstr>
      <vt:lpstr>ColInfilDecay</vt:lpstr>
      <vt:lpstr>ColInitalInfil</vt:lpstr>
      <vt:lpstr>ColK50Override</vt:lpstr>
      <vt:lpstr>ColK75Override</vt:lpstr>
      <vt:lpstr>ColLanduse</vt:lpstr>
      <vt:lpstr>ColLength</vt:lpstr>
      <vt:lpstr>ColPerviousStorage</vt:lpstr>
      <vt:lpstr>ColRaingage</vt:lpstr>
      <vt:lpstr>ColRaingageGroup</vt:lpstr>
      <vt:lpstr>ColRaingageName</vt:lpstr>
      <vt:lpstr>ColRaingageSource</vt:lpstr>
      <vt:lpstr>ColRaingageType</vt:lpstr>
      <vt:lpstr>ColRetPeriod</vt:lpstr>
      <vt:lpstr>ColRPA</vt:lpstr>
      <vt:lpstr>ColRPAOverride</vt:lpstr>
      <vt:lpstr>ColRunScenario</vt:lpstr>
      <vt:lpstr>ColScenarioID</vt:lpstr>
      <vt:lpstr>ColSlope</vt:lpstr>
      <vt:lpstr>ColSWMMNode</vt:lpstr>
      <vt:lpstr>ColTSName</vt:lpstr>
      <vt:lpstr>ColW50Override</vt:lpstr>
      <vt:lpstr>ColW75Override</vt:lpstr>
      <vt:lpstr>ConvButton</vt:lpstr>
      <vt:lpstr>CPCoeff</vt:lpstr>
      <vt:lpstr>CTCoeff</vt:lpstr>
      <vt:lpstr>DCIF_0</vt:lpstr>
      <vt:lpstr>DCIF_1</vt:lpstr>
      <vt:lpstr>DCIF_2</vt:lpstr>
      <vt:lpstr>DistAreaFirstDataRow</vt:lpstr>
      <vt:lpstr>DistFirstDataRow</vt:lpstr>
      <vt:lpstr>FileComment</vt:lpstr>
      <vt:lpstr>FileTitle</vt:lpstr>
      <vt:lpstr>Landuse</vt:lpstr>
      <vt:lpstr>Length_Head</vt:lpstr>
      <vt:lpstr>Level0</vt:lpstr>
      <vt:lpstr>MandetoryFields</vt:lpstr>
      <vt:lpstr>ModType</vt:lpstr>
      <vt:lpstr>OutWBFileName</vt:lpstr>
      <vt:lpstr>PCoeff</vt:lpstr>
      <vt:lpstr>Intro!Print_Area</vt:lpstr>
      <vt:lpstr>RaingageDistAreaHeaders</vt:lpstr>
      <vt:lpstr>RaingageDistHeaders</vt:lpstr>
      <vt:lpstr>RaingageHeaders</vt:lpstr>
      <vt:lpstr>Raingages</vt:lpstr>
      <vt:lpstr>RaingageTypeNames</vt:lpstr>
      <vt:lpstr>RaingageTypes</vt:lpstr>
      <vt:lpstr>ReleaseDate</vt:lpstr>
      <vt:lpstr>ReturnPeriods</vt:lpstr>
      <vt:lpstr>RPASource</vt:lpstr>
      <vt:lpstr>RPF_0</vt:lpstr>
      <vt:lpstr>RPF_1</vt:lpstr>
      <vt:lpstr>RPF_2</vt:lpstr>
      <vt:lpstr>SelectedRaingageType</vt:lpstr>
      <vt:lpstr>SheetFirstDataRow</vt:lpstr>
      <vt:lpstr>SheetVersion</vt:lpstr>
      <vt:lpstr>SWMMApplicationFile</vt:lpstr>
      <vt:lpstr>SWMMInputFileName</vt:lpstr>
      <vt:lpstr>SWMMOutFileName</vt:lpstr>
      <vt:lpstr>SWMMStartTime</vt:lpstr>
      <vt:lpstr>Table4_2</vt:lpstr>
      <vt:lpstr>Table4_3</vt:lpstr>
      <vt:lpstr>Table4_4</vt:lpstr>
      <vt:lpstr>TimeStep</vt:lpstr>
      <vt:lpstr>TitleLine</vt:lpstr>
      <vt:lpstr>UserFields</vt:lpstr>
      <vt:lpstr>WaitTime</vt:lpstr>
    </vt:vector>
  </TitlesOfParts>
  <Company>UDFCD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Derek Rapp</dc:creator>
  <cp:lastModifiedBy>Derek Rapp</cp:lastModifiedBy>
  <cp:lastPrinted>2016-05-09T17:59:47Z</cp:lastPrinted>
  <dcterms:created xsi:type="dcterms:W3CDTF">2004-11-22T19:59:23Z</dcterms:created>
  <dcterms:modified xsi:type="dcterms:W3CDTF">2019-10-31T20:13:41Z</dcterms:modified>
</cp:coreProperties>
</file>